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PS1 - Oprava MPK" sheetId="2" r:id="rId2"/>
    <sheet name="VON - Oprava MPK" sheetId="3" r:id="rId3"/>
    <sheet name="PS01 - Obnova 3CV a MZV n..." sheetId="4" r:id="rId4"/>
    <sheet name="VON - VD C.Kopisty, obnov...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'PS1 - Oprava MPK'!$C$92:$K$212</definedName>
    <definedName name="_xlnm.Print_Area" localSheetId="1">'PS1 - Oprava MPK'!$C$78:$K$212</definedName>
    <definedName name="_xlnm.Print_Titles" localSheetId="1">'PS1 - Oprava MPK'!$92:$92</definedName>
    <definedName name="_xlnm._FilterDatabase" localSheetId="2" hidden="1">'VON - Oprava MPK'!$C$89:$K$129</definedName>
    <definedName name="_xlnm.Print_Area" localSheetId="2">'VON - Oprava MPK'!$C$75:$K$129</definedName>
    <definedName name="_xlnm.Print_Titles" localSheetId="2">'VON - Oprava MPK'!$89:$89</definedName>
    <definedName name="_xlnm._FilterDatabase" localSheetId="3" hidden="1">'PS01 - Obnova 3CV a MZV n...'!$C$94:$K$240</definedName>
    <definedName name="_xlnm.Print_Area" localSheetId="3">'PS01 - Obnova 3CV a MZV n...'!$C$80:$K$240</definedName>
    <definedName name="_xlnm.Print_Titles" localSheetId="3">'PS01 - Obnova 3CV a MZV n...'!$94:$94</definedName>
    <definedName name="_xlnm._FilterDatabase" localSheetId="4" hidden="1">'VON - VD C.Kopisty, obnov...'!$C$89:$K$123</definedName>
    <definedName name="_xlnm.Print_Area" localSheetId="4">'VON - VD C.Kopisty, obnov...'!$C$75:$K$123</definedName>
    <definedName name="_xlnm.Print_Titles" localSheetId="4">'VON - VD C.Kopisty, obnov...'!$89:$89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22"/>
  <c r="BH122"/>
  <c r="BF122"/>
  <c r="BE122"/>
  <c r="T122"/>
  <c r="R122"/>
  <c r="P122"/>
  <c r="BI120"/>
  <c r="BH120"/>
  <c r="BF120"/>
  <c r="BE120"/>
  <c r="T120"/>
  <c r="R120"/>
  <c r="P120"/>
  <c r="BI117"/>
  <c r="BH117"/>
  <c r="BF117"/>
  <c r="BE117"/>
  <c r="T117"/>
  <c r="R117"/>
  <c r="P117"/>
  <c r="BI113"/>
  <c r="BH113"/>
  <c r="BF113"/>
  <c r="BE113"/>
  <c r="T113"/>
  <c r="T112"/>
  <c r="R113"/>
  <c r="R112"/>
  <c r="P113"/>
  <c r="P112"/>
  <c r="BI109"/>
  <c r="BH109"/>
  <c r="BF109"/>
  <c r="BE109"/>
  <c r="T109"/>
  <c r="T108"/>
  <c r="R109"/>
  <c r="R108"/>
  <c r="P109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4" r="J39"/>
  <c r="J38"/>
  <c i="1" r="AY59"/>
  <c i="4" r="J37"/>
  <c i="1" r="AX59"/>
  <c i="4" r="BI238"/>
  <c r="BH238"/>
  <c r="BF238"/>
  <c r="BE238"/>
  <c r="T238"/>
  <c r="T237"/>
  <c r="T236"/>
  <c r="R238"/>
  <c r="R237"/>
  <c r="R236"/>
  <c r="P238"/>
  <c r="P237"/>
  <c r="P236"/>
  <c r="BI231"/>
  <c r="BH231"/>
  <c r="BF231"/>
  <c r="BE231"/>
  <c r="T231"/>
  <c r="R231"/>
  <c r="P231"/>
  <c r="BI226"/>
  <c r="BH226"/>
  <c r="BF226"/>
  <c r="BE226"/>
  <c r="T226"/>
  <c r="R226"/>
  <c r="P226"/>
  <c r="BI220"/>
  <c r="BH220"/>
  <c r="BF220"/>
  <c r="BE220"/>
  <c r="T220"/>
  <c r="R220"/>
  <c r="P220"/>
  <c r="BI214"/>
  <c r="BH214"/>
  <c r="BF214"/>
  <c r="BE214"/>
  <c r="T214"/>
  <c r="R214"/>
  <c r="P214"/>
  <c r="BI208"/>
  <c r="BH208"/>
  <c r="BF208"/>
  <c r="BE208"/>
  <c r="T208"/>
  <c r="R208"/>
  <c r="P208"/>
  <c r="BI197"/>
  <c r="BH197"/>
  <c r="BF197"/>
  <c r="BE197"/>
  <c r="T197"/>
  <c r="R197"/>
  <c r="P197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39"/>
  <c r="BH139"/>
  <c r="BF139"/>
  <c r="BE139"/>
  <c r="T139"/>
  <c r="R139"/>
  <c r="P139"/>
  <c r="BI137"/>
  <c r="BH137"/>
  <c r="BF137"/>
  <c r="BE137"/>
  <c r="T137"/>
  <c r="R137"/>
  <c r="P137"/>
  <c r="BI132"/>
  <c r="BH132"/>
  <c r="BF132"/>
  <c r="BE132"/>
  <c r="T132"/>
  <c r="R132"/>
  <c r="P132"/>
  <c r="BI123"/>
  <c r="BH123"/>
  <c r="BF123"/>
  <c r="BE123"/>
  <c r="T123"/>
  <c r="R123"/>
  <c r="P123"/>
  <c r="BI119"/>
  <c r="BH119"/>
  <c r="BF119"/>
  <c r="BE119"/>
  <c r="T119"/>
  <c r="R119"/>
  <c r="P119"/>
  <c r="BI115"/>
  <c r="BH115"/>
  <c r="BF115"/>
  <c r="BE115"/>
  <c r="T115"/>
  <c r="R115"/>
  <c r="P115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8"/>
  <c r="BH98"/>
  <c r="BF98"/>
  <c r="BE98"/>
  <c r="T98"/>
  <c r="T97"/>
  <c r="R98"/>
  <c r="R97"/>
  <c r="P98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3" r="J39"/>
  <c r="J38"/>
  <c i="1" r="AY57"/>
  <c i="3" r="J37"/>
  <c i="1" r="AX57"/>
  <c i="3"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7"/>
  <c r="BH117"/>
  <c r="BF117"/>
  <c r="BE117"/>
  <c r="T117"/>
  <c r="R117"/>
  <c r="P117"/>
  <c r="BI113"/>
  <c r="BH113"/>
  <c r="BF113"/>
  <c r="BE113"/>
  <c r="T113"/>
  <c r="T112"/>
  <c r="R113"/>
  <c r="R112"/>
  <c r="P113"/>
  <c r="P112"/>
  <c r="BI109"/>
  <c r="BH109"/>
  <c r="BF109"/>
  <c r="BE109"/>
  <c r="T109"/>
  <c r="T108"/>
  <c r="R109"/>
  <c r="R108"/>
  <c r="P109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210"/>
  <c r="BH210"/>
  <c r="BF210"/>
  <c r="BE210"/>
  <c r="T210"/>
  <c r="T209"/>
  <c r="T208"/>
  <c r="R210"/>
  <c r="R209"/>
  <c r="R208"/>
  <c r="P210"/>
  <c r="P209"/>
  <c r="P208"/>
  <c r="BI203"/>
  <c r="BH203"/>
  <c r="BF203"/>
  <c r="BE203"/>
  <c r="T203"/>
  <c r="R203"/>
  <c r="P203"/>
  <c r="BI198"/>
  <c r="BH198"/>
  <c r="BF198"/>
  <c r="BE198"/>
  <c r="T198"/>
  <c r="R198"/>
  <c r="P198"/>
  <c r="BI194"/>
  <c r="BH194"/>
  <c r="BF194"/>
  <c r="BE194"/>
  <c r="T194"/>
  <c r="R194"/>
  <c r="P194"/>
  <c r="BI189"/>
  <c r="BH189"/>
  <c r="BF189"/>
  <c r="BE189"/>
  <c r="T189"/>
  <c r="R189"/>
  <c r="P189"/>
  <c r="BI183"/>
  <c r="BH183"/>
  <c r="BF183"/>
  <c r="BE183"/>
  <c r="T183"/>
  <c r="R183"/>
  <c r="P183"/>
  <c r="BI177"/>
  <c r="BH177"/>
  <c r="BF177"/>
  <c r="BE177"/>
  <c r="T177"/>
  <c r="R177"/>
  <c r="P177"/>
  <c r="BI174"/>
  <c r="BH174"/>
  <c r="BF174"/>
  <c r="BE174"/>
  <c r="T174"/>
  <c r="R174"/>
  <c r="P174"/>
  <c r="BI172"/>
  <c r="BH172"/>
  <c r="BF172"/>
  <c r="BE172"/>
  <c r="T172"/>
  <c r="R172"/>
  <c r="P172"/>
  <c r="BI167"/>
  <c r="BH167"/>
  <c r="BF167"/>
  <c r="BE167"/>
  <c r="T167"/>
  <c r="R167"/>
  <c r="P167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5"/>
  <c r="BH155"/>
  <c r="BF155"/>
  <c r="BE155"/>
  <c r="T155"/>
  <c r="R155"/>
  <c r="P155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5"/>
  <c r="BH105"/>
  <c r="BF105"/>
  <c r="BE105"/>
  <c r="T105"/>
  <c r="R105"/>
  <c r="P105"/>
  <c r="BI100"/>
  <c r="BH100"/>
  <c r="BF100"/>
  <c r="BE100"/>
  <c r="T100"/>
  <c r="R100"/>
  <c r="P100"/>
  <c r="BI96"/>
  <c r="BH96"/>
  <c r="BF96"/>
  <c r="BE96"/>
  <c r="T96"/>
  <c r="T95"/>
  <c r="R96"/>
  <c r="R95"/>
  <c r="P96"/>
  <c r="P95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1" r="L50"/>
  <c r="AM50"/>
  <c r="AM49"/>
  <c r="L49"/>
  <c r="AM47"/>
  <c r="L47"/>
  <c r="L45"/>
  <c r="L44"/>
  <c i="2" r="BK210"/>
  <c r="J210"/>
  <c r="BK203"/>
  <c r="J203"/>
  <c r="BK198"/>
  <c r="J198"/>
  <c r="BK194"/>
  <c r="J194"/>
  <c r="BK189"/>
  <c r="J189"/>
  <c r="BK183"/>
  <c r="J183"/>
  <c r="BK177"/>
  <c r="J177"/>
  <c r="BK174"/>
  <c r="J174"/>
  <c r="BK172"/>
  <c r="J172"/>
  <c r="BK167"/>
  <c r="J167"/>
  <c r="BK164"/>
  <c r="J164"/>
  <c r="BK162"/>
  <c r="J162"/>
  <c r="BK160"/>
  <c r="J160"/>
  <c r="BK158"/>
  <c r="J158"/>
  <c r="BK156"/>
  <c r="J156"/>
  <c r="BK155"/>
  <c r="J155"/>
  <c r="BK150"/>
  <c r="J150"/>
  <c r="BK148"/>
  <c r="J148"/>
  <c r="BK146"/>
  <c r="J146"/>
  <c r="BK140"/>
  <c r="J140"/>
  <c r="BK138"/>
  <c r="J138"/>
  <c r="BK136"/>
  <c r="J136"/>
  <c r="BK132"/>
  <c r="J132"/>
  <c r="BK129"/>
  <c r="J129"/>
  <c r="BK126"/>
  <c r="J126"/>
  <c r="BK124"/>
  <c r="J124"/>
  <c r="BK121"/>
  <c r="J121"/>
  <c r="BK118"/>
  <c r="J118"/>
  <c r="BK116"/>
  <c r="J116"/>
  <c r="BK113"/>
  <c r="J113"/>
  <c r="BK110"/>
  <c r="J110"/>
  <c r="BK105"/>
  <c r="J105"/>
  <c r="BK100"/>
  <c r="J100"/>
  <c r="BK96"/>
  <c r="J96"/>
  <c i="1" r="AS58"/>
  <c r="AS55"/>
  <c i="3" r="BK128"/>
  <c r="J128"/>
  <c r="BK126"/>
  <c r="J126"/>
  <c r="BK124"/>
  <c r="J124"/>
  <c r="BK122"/>
  <c r="J122"/>
  <c r="BK120"/>
  <c r="J120"/>
  <c r="BK117"/>
  <c r="J117"/>
  <c r="BK113"/>
  <c r="J113"/>
  <c r="BK109"/>
  <c r="J109"/>
  <c r="BK105"/>
  <c r="J105"/>
  <c r="BK102"/>
  <c r="J102"/>
  <c r="BK99"/>
  <c r="J99"/>
  <c r="BK96"/>
  <c r="J96"/>
  <c r="BK93"/>
  <c r="J93"/>
  <c i="4" r="BK238"/>
  <c r="J238"/>
  <c r="BK231"/>
  <c r="J231"/>
  <c r="BK226"/>
  <c r="J226"/>
  <c r="BK220"/>
  <c r="J220"/>
  <c r="BK214"/>
  <c r="J214"/>
  <c r="BK208"/>
  <c r="J208"/>
  <c r="BK197"/>
  <c r="J197"/>
  <c r="BK194"/>
  <c r="J194"/>
  <c r="BK192"/>
  <c r="J192"/>
  <c r="BK190"/>
  <c r="J190"/>
  <c r="BK185"/>
  <c r="J185"/>
  <c r="BK183"/>
  <c r="J183"/>
  <c r="BK181"/>
  <c r="J181"/>
  <c r="BK179"/>
  <c r="J179"/>
  <c r="BK176"/>
  <c r="J176"/>
  <c r="BK174"/>
  <c r="J174"/>
  <c r="BK172"/>
  <c r="J172"/>
  <c r="BK170"/>
  <c r="J170"/>
  <c r="BK168"/>
  <c r="J168"/>
  <c r="BK166"/>
  <c r="J166"/>
  <c r="BK164"/>
  <c r="J164"/>
  <c r="BK162"/>
  <c r="J162"/>
  <c r="BK160"/>
  <c r="J160"/>
  <c r="BK158"/>
  <c r="J158"/>
  <c r="BK156"/>
  <c r="J156"/>
  <c r="BK154"/>
  <c r="J154"/>
  <c r="BK152"/>
  <c r="J152"/>
  <c r="BK151"/>
  <c r="J151"/>
  <c r="BK149"/>
  <c r="J149"/>
  <c r="BK147"/>
  <c r="J147"/>
  <c r="BK145"/>
  <c r="J145"/>
  <c r="BK143"/>
  <c r="J143"/>
  <c r="BK139"/>
  <c r="J139"/>
  <c r="BK137"/>
  <c r="J137"/>
  <c r="BK132"/>
  <c r="J132"/>
  <c r="BK123"/>
  <c r="J123"/>
  <c r="BK119"/>
  <c r="J119"/>
  <c r="BK115"/>
  <c r="J115"/>
  <c r="BK111"/>
  <c r="J111"/>
  <c r="BK108"/>
  <c r="J108"/>
  <c r="BK105"/>
  <c r="J105"/>
  <c r="BK102"/>
  <c r="J102"/>
  <c r="BK98"/>
  <c r="J98"/>
  <c i="5" r="BK122"/>
  <c r="J122"/>
  <c r="BK120"/>
  <c r="J120"/>
  <c r="BK117"/>
  <c r="J117"/>
  <c r="BK113"/>
  <c r="J113"/>
  <c r="BK109"/>
  <c r="J109"/>
  <c r="BK105"/>
  <c r="J105"/>
  <c r="BK102"/>
  <c r="J102"/>
  <c r="BK99"/>
  <c r="J99"/>
  <c r="BK96"/>
  <c r="J96"/>
  <c r="BK93"/>
  <c r="J93"/>
  <c i="2" l="1" r="BK99"/>
  <c r="J99"/>
  <c r="J66"/>
  <c r="P99"/>
  <c r="P94"/>
  <c r="R99"/>
  <c r="R94"/>
  <c r="T99"/>
  <c r="T94"/>
  <c r="BK135"/>
  <c r="J135"/>
  <c r="J68"/>
  <c r="P135"/>
  <c r="R135"/>
  <c r="T135"/>
  <c r="BK176"/>
  <c r="J176"/>
  <c r="J69"/>
  <c r="P176"/>
  <c r="R176"/>
  <c r="T176"/>
  <c i="3" r="BK92"/>
  <c r="J92"/>
  <c r="J65"/>
  <c r="P92"/>
  <c r="R92"/>
  <c r="T92"/>
  <c r="BK116"/>
  <c r="J116"/>
  <c r="J68"/>
  <c r="P116"/>
  <c r="R116"/>
  <c r="T116"/>
  <c i="4" r="BK101"/>
  <c r="J101"/>
  <c r="J66"/>
  <c r="P101"/>
  <c r="P96"/>
  <c r="R101"/>
  <c r="R96"/>
  <c r="T101"/>
  <c r="T96"/>
  <c r="BK110"/>
  <c r="J110"/>
  <c r="J67"/>
  <c r="P110"/>
  <c r="R110"/>
  <c r="T110"/>
  <c r="BK131"/>
  <c r="J131"/>
  <c r="J68"/>
  <c r="P131"/>
  <c r="R131"/>
  <c r="T131"/>
  <c r="BK142"/>
  <c r="J142"/>
  <c r="J70"/>
  <c r="P142"/>
  <c r="R142"/>
  <c r="T142"/>
  <c r="BK196"/>
  <c r="J196"/>
  <c r="J71"/>
  <c r="P196"/>
  <c r="R196"/>
  <c r="T196"/>
  <c i="5" r="BK92"/>
  <c r="J92"/>
  <c r="J65"/>
  <c r="P92"/>
  <c r="R92"/>
  <c r="T92"/>
  <c r="BK116"/>
  <c r="J116"/>
  <c r="J68"/>
  <c r="P116"/>
  <c r="R116"/>
  <c r="T116"/>
  <c i="2" r="BK95"/>
  <c r="J95"/>
  <c r="J65"/>
  <c r="BK209"/>
  <c r="J209"/>
  <c r="J71"/>
  <c i="3" r="BK108"/>
  <c r="J108"/>
  <c r="J66"/>
  <c r="BK112"/>
  <c r="J112"/>
  <c r="J67"/>
  <c i="4" r="BK97"/>
  <c r="J97"/>
  <c r="J65"/>
  <c r="BK237"/>
  <c r="J237"/>
  <c r="J73"/>
  <c i="5" r="BK108"/>
  <c r="J108"/>
  <c r="J66"/>
  <c r="BK112"/>
  <c r="J112"/>
  <c r="J67"/>
  <c r="E50"/>
  <c r="J56"/>
  <c r="F59"/>
  <c r="BG93"/>
  <c r="BG96"/>
  <c r="BG99"/>
  <c r="BG102"/>
  <c r="BG105"/>
  <c r="BG109"/>
  <c r="BG113"/>
  <c r="BG117"/>
  <c r="BG120"/>
  <c r="BG122"/>
  <c i="4" r="E50"/>
  <c r="J56"/>
  <c r="F59"/>
  <c r="BG98"/>
  <c r="BG102"/>
  <c r="BG105"/>
  <c r="BG108"/>
  <c r="BG111"/>
  <c r="BG115"/>
  <c r="BG119"/>
  <c r="BG123"/>
  <c r="BG132"/>
  <c r="BG137"/>
  <c r="BG139"/>
  <c r="BG143"/>
  <c r="BG145"/>
  <c r="BG147"/>
  <c r="BG149"/>
  <c r="BG151"/>
  <c r="BG152"/>
  <c r="BG154"/>
  <c r="BG156"/>
  <c r="BG158"/>
  <c r="BG160"/>
  <c r="BG162"/>
  <c r="BG164"/>
  <c r="BG166"/>
  <c r="BG168"/>
  <c r="BG170"/>
  <c r="BG172"/>
  <c r="BG174"/>
  <c r="BG176"/>
  <c r="BG179"/>
  <c r="BG181"/>
  <c r="BG183"/>
  <c r="BG185"/>
  <c r="BG190"/>
  <c r="BG192"/>
  <c r="BG194"/>
  <c r="BG197"/>
  <c r="BG208"/>
  <c r="BG214"/>
  <c r="BG220"/>
  <c r="BG226"/>
  <c r="BG231"/>
  <c r="BG238"/>
  <c i="3" r="E50"/>
  <c r="J56"/>
  <c r="F59"/>
  <c r="BG93"/>
  <c r="BG96"/>
  <c r="BG99"/>
  <c r="BG102"/>
  <c r="BG105"/>
  <c r="BG109"/>
  <c r="BG113"/>
  <c r="BG117"/>
  <c r="BG120"/>
  <c r="BG122"/>
  <c r="BG124"/>
  <c r="BG126"/>
  <c r="BG128"/>
  <c i="2" r="E50"/>
  <c r="J56"/>
  <c r="F59"/>
  <c r="BG96"/>
  <c r="BG100"/>
  <c r="BG105"/>
  <c r="BG110"/>
  <c r="BG113"/>
  <c r="BG116"/>
  <c r="BG118"/>
  <c r="BG121"/>
  <c r="BG124"/>
  <c r="BG126"/>
  <c r="BG129"/>
  <c r="BG132"/>
  <c r="BG136"/>
  <c r="BG138"/>
  <c r="BG140"/>
  <c r="BG146"/>
  <c r="BG148"/>
  <c r="BG150"/>
  <c r="BG155"/>
  <c r="BG156"/>
  <c r="BG158"/>
  <c r="BG160"/>
  <c r="BG162"/>
  <c r="BG164"/>
  <c r="BG167"/>
  <c r="BG172"/>
  <c r="BG174"/>
  <c r="BG177"/>
  <c r="BG183"/>
  <c r="BG189"/>
  <c r="BG194"/>
  <c r="BG198"/>
  <c r="BG203"/>
  <c r="BG210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5" l="1" r="T91"/>
  <c r="T90"/>
  <c r="R91"/>
  <c r="R90"/>
  <c r="P91"/>
  <c r="P90"/>
  <c i="1" r="AU60"/>
  <c i="4" r="T141"/>
  <c r="T95"/>
  <c r="R141"/>
  <c r="R95"/>
  <c r="P141"/>
  <c r="P95"/>
  <c i="1" r="AU59"/>
  <c i="3" r="T91"/>
  <c r="T90"/>
  <c r="R91"/>
  <c r="R90"/>
  <c r="P91"/>
  <c r="P90"/>
  <c i="1" r="AU57"/>
  <c i="2" r="T134"/>
  <c r="T93"/>
  <c r="R134"/>
  <c r="R93"/>
  <c r="P134"/>
  <c r="P93"/>
  <c i="1" r="AU56"/>
  <c i="2" r="BK94"/>
  <c r="J94"/>
  <c r="J64"/>
  <c r="BK134"/>
  <c r="J134"/>
  <c r="J67"/>
  <c r="BK208"/>
  <c r="J208"/>
  <c r="J70"/>
  <c i="3" r="BK91"/>
  <c r="J91"/>
  <c r="J64"/>
  <c i="4" r="BK96"/>
  <c r="J96"/>
  <c r="J64"/>
  <c r="BK141"/>
  <c r="J141"/>
  <c r="J69"/>
  <c r="BK236"/>
  <c r="J236"/>
  <c r="J72"/>
  <c i="5" r="BK91"/>
  <c r="J91"/>
  <c r="J64"/>
  <c i="1"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i="2" l="1" r="BK93"/>
  <c r="J93"/>
  <c r="J63"/>
  <c i="3" r="BK90"/>
  <c r="J90"/>
  <c r="J63"/>
  <c i="4" r="BK95"/>
  <c r="J95"/>
  <c r="J63"/>
  <c i="5" r="BK90"/>
  <c r="J90"/>
  <c r="J63"/>
  <c i="1" r="AU58"/>
  <c r="AU55"/>
  <c r="AU54"/>
  <c r="AT55"/>
  <c r="BB55"/>
  <c r="AX55"/>
  <c r="AT58"/>
  <c r="BB58"/>
  <c r="AX58"/>
  <c r="BD54"/>
  <c r="W33"/>
  <c r="AZ54"/>
  <c r="W29"/>
  <c r="BC54"/>
  <c r="W32"/>
  <c r="BA54"/>
  <c r="W30"/>
  <c i="5" l="1" r="J32"/>
  <c i="1" r="AG60"/>
  <c i="4" r="J32"/>
  <c i="1" r="AG59"/>
  <c i="3" r="J32"/>
  <c i="1" r="AG57"/>
  <c i="2" r="J32"/>
  <c i="1" r="AG56"/>
  <c r="AN56"/>
  <c r="AV54"/>
  <c r="AK29"/>
  <c r="AW54"/>
  <c r="AK30"/>
  <c r="BB54"/>
  <c r="W31"/>
  <c r="AY54"/>
  <c i="4" l="1" r="J41"/>
  <c i="2" r="J41"/>
  <c i="3" r="J41"/>
  <c i="5" r="J41"/>
  <c i="1" r="AN57"/>
  <c r="AN59"/>
  <c r="AN60"/>
  <c r="AG58"/>
  <c r="AG55"/>
  <c r="AG54"/>
  <c r="AK26"/>
  <c r="AK35"/>
  <c r="AT54"/>
  <c r="AN54"/>
  <c r="AX54"/>
  <c l="1" r="AN55"/>
  <c r="AN58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<sst xmlns="http://schemas.openxmlformats.org/spreadsheetml/2006/main">
  <si>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</si>
  <si>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</si>
  <si>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</si>
  <si>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</si>
  <si>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</si>
  <si>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{2187c436-f2bf-47e3-9e56-ddc99c79ec75}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</si>
  <si>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</si>
  <si>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</si>
  <si>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</si>
  <si>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</si>
  <si>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</si>
  <si>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</si>
  <si>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</si>
  <si>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</si>
  <si>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BerkKop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</si>
  <si>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</si>
  <si>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</si>
  <si>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Dolní Beřkovice a VD České Kopisty, obnova vrat a technologických částí jezu</t>
  </si>
  <si>
    <t>KSO:</t>
  </si>
  <si>
    <t/>
  </si>
  <si>
    <t>CC-CZ:</t>
  </si>
  <si>
    <t>Místo:</t>
  </si>
  <si>
    <t>VD Dolní Beřkovice</t>
  </si>
  <si>
    <t>Datum:</t>
  </si>
  <si>
    <t>8.7.2025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</si>
  <si>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</si>
  <si>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</si>
  <si>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</si>
  <si>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</si>
  <si>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</si>
  <si>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</si>
  <si>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</si>
  <si>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</si>
  <si>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</si>
  <si>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28715624</t>
  </si>
  <si>
    <t>AW-DAD, s.r.o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</si>
  <si>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</si>
  <si>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</si>
  <si>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</si>
  <si>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</si>
  <si>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</si>
  <si>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</si>
  <si>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</si>
  <si>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</si>
  <si>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</si>
  <si>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</si>
  <si>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</si>
  <si>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</si>
  <si>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</si>
  <si>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</si>
  <si>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</si>
  <si>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</si>
  <si>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</si>
  <si>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</si>
  <si>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</si>
  <si>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</si>
  <si>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</si>
  <si>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</si>
  <si>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</si>
  <si>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</si>
  <si>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</si>
  <si>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</si>
  <si>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</si>
  <si>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</si>
  <si>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</si>
  <si>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</si>
  <si>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</si>
  <si>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</si>
  <si>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</si>
  <si>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</si>
  <si>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</si>
  <si>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</si>
  <si>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</si>
  <si>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</si>
  <si>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</si>
  <si>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</si>
  <si>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</si>
  <si>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</si>
  <si>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</si>
  <si>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139251005</t>
  </si>
  <si>
    <t>VD Dolní Beřkovice, oprava dolních vrat MPK</t>
  </si>
  <si>
    <t>STA</t>
  </si>
  <si>
    <t>1</t>
  </si>
  <si>
    <t>{93a74679-b8a7-402e-a3eb-5d3a898042e5}</t>
  </si>
  <si>
    <t>832 51</t>
  </si>
  <si>
    <t>2</t>
  </si>
  <si>
    <t>/</t>
  </si>
  <si>
    <t>PS1</t>
  </si>
  <si>
    <t>Oprava MPK</t>
  </si>
  <si>
    <t>Soupis</t>
  </si>
  <si>
    <t>{05de5d0c-173f-4666-aae9-889687643dcc}</t>
  </si>
  <si>
    <t>VON</t>
  </si>
  <si>
    <t>{edd06776-e296-4fcd-af66-6b1ef72e0203}</t>
  </si>
  <si>
    <t>139251006</t>
  </si>
  <si>
    <t>VD České Kopisty, obnova technologických částí jezu</t>
  </si>
  <si>
    <t>{abe17e1e-0240-465a-9bcd-533d845624cd}</t>
  </si>
  <si>
    <t>832 13</t>
  </si>
  <si>
    <t>PS01</t>
  </si>
  <si>
    <t>Obnova 3CV a MZV na SJP</t>
  </si>
  <si>
    <t>{06b941fb-aee1-4027-b5cd-57be6606960b}</t>
  </si>
  <si>
    <t>VD C.Kopisty, obnova technologických částí jezu</t>
  </si>
  <si>
    <t>{85c4cf11-b434-42e3-9354-28d13bc578fb}</t>
  </si>
  <si>
    <t>KRYCÍ LIST SOUPISU PRACÍ</t>
  </si>
  <si>
    <t>Objekt:</t>
  </si>
  <si>
    <t>139251005 - VD Dolní Beřkovice, oprava dolních vrat MPK</t>
  </si>
  <si>
    <t>Soupis:</t>
  </si>
  <si>
    <t>PS1 - Oprava MPK</t>
  </si>
  <si>
    <t>MD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</si>
  <si>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</si>
  <si>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</si>
  <si>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</si>
  <si>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</si>
  <si>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</si>
  <si>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</si>
  <si>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</si>
  <si>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</si>
  <si>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</si>
  <si>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</si>
  <si>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</si>
  <si>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</si>
  <si>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</si>
  <si>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</si>
  <si>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</si>
  <si>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</si>
  <si>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</si>
  <si>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</si>
  <si>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</si>
  <si>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</si>
  <si>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</si>
  <si>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</si>
  <si>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</si>
  <si>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</si>
  <si>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</si>
  <si>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</si>
  <si>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</si>
  <si>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</si>
  <si>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</si>
  <si>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</si>
  <si>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</si>
  <si>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s uvažovaným průměrným přítokem přes 500 do 1 000 l/min</t>
  </si>
  <si>
    <t>hod</t>
  </si>
  <si>
    <t>CS ÚRS 2025 01</t>
  </si>
  <si>
    <t>4</t>
  </si>
  <si>
    <t>-86966188</t>
  </si>
  <si>
    <t>Online PSC</t>
  </si>
  <si>
    <t>https://podminky.urs.cz/item/CS_URS_2025_01/115101202</t>
  </si>
  <si>
    <t>VV</t>
  </si>
  <si>
    <t>120*4</t>
  </si>
  <si>
    <t>9</t>
  </si>
  <si>
    <t>Ostatní konstrukce a práce, bourání</t>
  </si>
  <si>
    <t>91R011</t>
  </si>
  <si>
    <t>Potapěčské práce prováděné nad vodou - servisní</t>
  </si>
  <si>
    <t>1537460473</t>
  </si>
  <si>
    <t>P</t>
  </si>
  <si>
    <t xml:space="preserve">Poznámka k položce:_x000d_
- servisní práce na podporu potapěčů pod vodou
  - sledování, kontrola a vedení prací
  - pomoc při sestupu a výstupu z vody - bezpečnost
  - zajištění/přesuny nářadí, materiálu a přípravků z hladiny do vody a zpět
  - mobilizace a demobilizace pracoviště
</t>
  </si>
  <si>
    <t>2*2*6"hrazení MPK"</t>
  </si>
  <si>
    <t>2*10*1"seřízení stoliček a těsnění vzpěrných vrat"</t>
  </si>
  <si>
    <t>Součet</t>
  </si>
  <si>
    <t>3</t>
  </si>
  <si>
    <t>91R03A6</t>
  </si>
  <si>
    <t>Potapěčské práce záměčnické a strojního charakteru v hloubce do 13 m</t>
  </si>
  <si>
    <t>-217837522</t>
  </si>
  <si>
    <t>Poznámka k položce:_x000d_
1) Úprava a kontrola prahu provizorního hrazení
2) Pomoc při hrazení/vyhrazení PH v DO
3) Seřízení stoliček a těsnění po obravě vrat při hydrostatickém tlaku v PK, tj. po zaplavení</t>
  </si>
  <si>
    <t>4*2*2"pomoc při hrazení"</t>
  </si>
  <si>
    <t>2*8*1 "seřízení stoliček a těsnění"</t>
  </si>
  <si>
    <t>943111111</t>
  </si>
  <si>
    <t>Lešení prostorové trubkové lehké pracovní bez podlah s provozním zatížením tř. 3 do 200 kg/m2 výšky do 10 m montáž</t>
  </si>
  <si>
    <t>m3</t>
  </si>
  <si>
    <t>-647886678</t>
  </si>
  <si>
    <t>https://podminky.urs.cz/item/CS_URS_2025_01/943111111</t>
  </si>
  <si>
    <t>14*7*2*1"lešení vrata"</t>
  </si>
  <si>
    <t>5</t>
  </si>
  <si>
    <t>943111211</t>
  </si>
  <si>
    <t>Lešení prostorové trubkové lehké pracovní bez podlah s provozním zatížením tř. 3 do 200 kg/m2 výšky do 10 m příplatek k ceně za každý den použití</t>
  </si>
  <si>
    <t>-2115526297</t>
  </si>
  <si>
    <t>https://podminky.urs.cz/item/CS_URS_2025_01/943111211</t>
  </si>
  <si>
    <t>196 * 120 " Přepočtené koeficientem množství</t>
  </si>
  <si>
    <t>6</t>
  </si>
  <si>
    <t>943111811</t>
  </si>
  <si>
    <t>Lešení prostorové trubkové lehké pracovní bez podlah s provozním zatížením tř. 3 do 200 kg/m2 výšky do 10 m demontáž</t>
  </si>
  <si>
    <t>1327057036</t>
  </si>
  <si>
    <t>https://podminky.urs.cz/item/CS_URS_2025_01/943111811</t>
  </si>
  <si>
    <t>7</t>
  </si>
  <si>
    <t>943211111</t>
  </si>
  <si>
    <t>Lešení prostorové rámové lehké pracovní s podlahami s provozním zatížením tř. 3 do 200 kg/m2 výšky do 10 m montáž</t>
  </si>
  <si>
    <t>-1015924179</t>
  </si>
  <si>
    <t>https://podminky.urs.cz/item/CS_URS_2025_01/943211111</t>
  </si>
  <si>
    <t>3*1*7"věž"</t>
  </si>
  <si>
    <t>8</t>
  </si>
  <si>
    <t>943211211</t>
  </si>
  <si>
    <t>Lešení prostorové rámové lehké pracovní s podlahami s provozním zatížením tř. 3 do 200 kg/m2 výšky do 10 m příplatek k ceně za každý den použití</t>
  </si>
  <si>
    <t>1630600704</t>
  </si>
  <si>
    <t>https://podminky.urs.cz/item/CS_URS_2025_01/943211211</t>
  </si>
  <si>
    <t>21 * 150 " Přepočtené koeficientem množství</t>
  </si>
  <si>
    <t>943211811</t>
  </si>
  <si>
    <t>Lešení prostorové rámové lehké pracovní s podlahami s provozním zatížením tř. 3 do 200 kg/m2 výšky do 10 m demontáž</t>
  </si>
  <si>
    <t>1568633970</t>
  </si>
  <si>
    <t>https://podminky.urs.cz/item/CS_URS_2025_01/943211811</t>
  </si>
  <si>
    <t>10</t>
  </si>
  <si>
    <t>949211111</t>
  </si>
  <si>
    <t>Lešeňová podlaha pro trubková lešení z fošen, prken nebo dřevěných sbíjených lešeňových dílců s příčníky nebo podélníky, ve výšce do 10 m montáž</t>
  </si>
  <si>
    <t>m2</t>
  </si>
  <si>
    <t>1966214150</t>
  </si>
  <si>
    <t>https://podminky.urs.cz/item/CS_URS_2025_01/949211111</t>
  </si>
  <si>
    <t>14*2*1*3</t>
  </si>
  <si>
    <t>11</t>
  </si>
  <si>
    <t>949211211</t>
  </si>
  <si>
    <t>Lešeňová podlaha pro trubková lešení z fošen, prken nebo dřevěných sbíjených lešeňových dílců s příčníky nebo podélníky, ve výšce do 10 m příplatek k ceně za každý den použití</t>
  </si>
  <si>
    <t>-1759086011</t>
  </si>
  <si>
    <t>https://podminky.urs.cz/item/CS_URS_2025_01/949211211</t>
  </si>
  <si>
    <t>84 * 120 " Přepočtené koeficientem množství</t>
  </si>
  <si>
    <t>949211811</t>
  </si>
  <si>
    <t>Lešeňová podlaha pro trubková lešení z fošen, prken nebo dřevěných sbíjených lešeňových dílců s příčníky nebo podélníky, ve výšce do 10 m demontáž</t>
  </si>
  <si>
    <t>-1283777168</t>
  </si>
  <si>
    <t>https://podminky.urs.cz/item/CS_URS_2025_01/949211811</t>
  </si>
  <si>
    <t>PSV</t>
  </si>
  <si>
    <t>Práce a dodávky PSV</t>
  </si>
  <si>
    <t>767</t>
  </si>
  <si>
    <t>Konstrukce zámečnické</t>
  </si>
  <si>
    <t>13</t>
  </si>
  <si>
    <t>767R001</t>
  </si>
  <si>
    <t>Demontáž ocelových konstrukcí a technologických zařízení vodohospodářských staveb</t>
  </si>
  <si>
    <t>kpl</t>
  </si>
  <si>
    <t>16</t>
  </si>
  <si>
    <t>-1497094073</t>
  </si>
  <si>
    <t xml:space="preserve">Poznámka k položce:_x000d_
1) Demontáž těsnění vzpěrných vrat s přesunam na břeh (cca 240 hod)
  - srazové těsnění (2x)
  - prahové těsnění včetně srazu (2x) 
2) Demontáž OK srazového těsnění (levá i pravá vráteň), úpravy povrchu po demontáži (cca 240 hod)
3) Demontáž odpružení levé vrátně včetně opravy deformací o úpravy povrchu(cca 72 hod)
.- vše včetně manipulace dílů v PK a na břeh  
</t>
  </si>
  <si>
    <t>14</t>
  </si>
  <si>
    <t>767R002</t>
  </si>
  <si>
    <t>Opravné a úpravné práce ocelových konstrukcí a technologických zařízení vodohospodářských staveb na vodním díle</t>
  </si>
  <si>
    <t>788747441</t>
  </si>
  <si>
    <t xml:space="preserve">Poznámka k položce:_x000d_
1) Oprava srazového těsnění na vzpěrných vratech (cca 240 hod)
   - nabodování nových OK na konstrukci
   - seřízení vzájemné polohy obou vrátní
   - konečné přivaření k OK vrat 
2)  Oprava poškozené kotevní desky pohonu levé vrátně (cca 72 hod)
   - úprava podkladní konstrukce
   - osazení nové kotevní konzoly pohonu
3) Oprava  a osazení odpružení levé vrátně (cca 72 hod)
   - přivaření poškozených kotevních desek
   - zpětná montáž tělesa odpružení na vráteň
.- včetně přesunů a manipulací dílů v rámci PK
</t>
  </si>
  <si>
    <t>15</t>
  </si>
  <si>
    <t>M</t>
  </si>
  <si>
    <t>M767001</t>
  </si>
  <si>
    <t>Ocelové díly a svařence z uhlíkové oceli - S235, S355</t>
  </si>
  <si>
    <t>kg</t>
  </si>
  <si>
    <t>32</t>
  </si>
  <si>
    <t>-321015654</t>
  </si>
  <si>
    <t xml:space="preserve">Poznámka k položce:_x000d_
.- srazové těsnění (235 kg)
  - nosná deska sraz těsnění poz.8 Tl.10x179x6340mm - 1 ks
  - žebro II. poz.9 Tl.10x60x100mm - 11ks
  - deska I. poz.10 Tl.10x184x6340mm odlahy - 1ks
  - deska II. poz.11 Tl.10x70x6340mm odlahy - 1ks
  - žebro III. poz.12 Tl.10x60x184mm - 11ks
.- odpružení vzpěrných vrat (20 kg)
  -  svarek konzoly 1 kpl
  - kotevní desky 2 ks (viz výkres)
.- konzola kotevní hydromotor, levá vráteň (60 kg)
  - svařenec konzoly - 1kpl
  - distanční deska - 1kpl
.- včetně přesunů a manipulací v rámci PK</t>
  </si>
  <si>
    <t>235"srazové těsnění"</t>
  </si>
  <si>
    <t>20"odpružení"</t>
  </si>
  <si>
    <t>60"konzola pohonu"</t>
  </si>
  <si>
    <t>M767002</t>
  </si>
  <si>
    <t>Ocelové díly a svařence nerezové - 1.4301,1.4021, 1.4006</t>
  </si>
  <si>
    <t>-1898209343</t>
  </si>
  <si>
    <t xml:space="preserve">Poznámka k položce:_x000d_
.- odpružení - 40 kgí 
  - čep páky
.- úprava hydraulického vedení válve klapky HO - 27 kg
   - nerezové potrubí, šroubení
   - nerezový kryt potrubí
.- včetně přesunů a manipulace v rámci PK</t>
  </si>
  <si>
    <t>17</t>
  </si>
  <si>
    <t>M757113</t>
  </si>
  <si>
    <t>Bronzové pouzdro B50 (s grafitovými hnízdy)</t>
  </si>
  <si>
    <t>ls</t>
  </si>
  <si>
    <t>-543188153</t>
  </si>
  <si>
    <t>Poznámka k položce:_x000d_
.kluzné ložisko III. poz.5.3 prům.90/110-50mm 1ks</t>
  </si>
  <si>
    <t>18</t>
  </si>
  <si>
    <t>M767101</t>
  </si>
  <si>
    <t>Spojovací materiál</t>
  </si>
  <si>
    <t>1908900307</t>
  </si>
  <si>
    <t xml:space="preserve">Poznámka k položce:_x000d_
.- viz. výkresová dokumentace
  - odpružení vrat - 6 kg
  - úprava hydraulického vedení HO - 3 kg
</t>
  </si>
  <si>
    <t>6"odpružení"</t>
  </si>
  <si>
    <t>3"úprava hydraulického vedení HO"</t>
  </si>
  <si>
    <t>19</t>
  </si>
  <si>
    <t>M767M116</t>
  </si>
  <si>
    <t>Hydraulické hadice pro válec D400-500 - horní ohlaví</t>
  </si>
  <si>
    <t>-1922519440</t>
  </si>
  <si>
    <t>20</t>
  </si>
  <si>
    <t>M757114</t>
  </si>
  <si>
    <t>Pera těsná</t>
  </si>
  <si>
    <t>ks</t>
  </si>
  <si>
    <t>-943318412</t>
  </si>
  <si>
    <t xml:space="preserve">Poznámka k položce:_x000d_
.- pero 25x14x110mm ČSN 02 2562 mater. 1.0060 1ks
.- pero 28x16x110mm ČSN 02 2562 mater. 1.0060 1ks </t>
  </si>
  <si>
    <t>767R003</t>
  </si>
  <si>
    <t>Opravné a úpravné práce ocelových konstrukcí a technologických zařízení vodohospodářských staveb v dílnách</t>
  </si>
  <si>
    <t>1166553119</t>
  </si>
  <si>
    <t xml:space="preserve">Poznámka k položce:_x000d_
1) Revize hydromotoru 200-125  a obnova těsnící sady - 2 ks
  - rozebrání a revize dílů
  - výměna těsnění pístu i pístníce válce
  - zpětné sestavení 
  - inspekční zpráva (protokol)
2) Revize hydraulického agregátu pohonu - 2 ks
  - revize stavu
  - výměna hydraulických hadic
  - výměna filtrů
  - výměna oleje (cca 100 l/pohon)
  - inspekční zpráva (protokol) 
.- včetně přesunů a manipulace v rámci PK, mimostaveništní dopravy viz VON
</t>
  </si>
  <si>
    <t>22</t>
  </si>
  <si>
    <t>767R004</t>
  </si>
  <si>
    <t>Montáž ocelových konstrukcí a technologických zařízení vodohospodářských staveb na vodním díle</t>
  </si>
  <si>
    <t>1533897197</t>
  </si>
  <si>
    <t xml:space="preserve">Poznámka k položce:_x000d_
1) Montáž/osazení těsnění na vzpěrná vrata (cca 446 hod)
   - boční těsnění 2x
   - prahové těsnění 2x
   - srazové těsnění 1x
   - pryžové těsnění (nota), přítlačné lišty, spoj,mat a seřízení "na suchu"
2) Montáž opravených přímočarých pohonů 2ks (cca 128 hod)
   - montáž hydraulických válců
   - montáž hydraulických agregátů 
   - propojení s hydraulickýmio agregáty
   - seřízení pohonů 
3) Montáž chybějícího pororoštu na lávku PK (cca 2 hod)
.- včetně přesunů a manipulace na PK
</t>
  </si>
  <si>
    <t>23</t>
  </si>
  <si>
    <t>356641930</t>
  </si>
  <si>
    <t xml:space="preserve">Poznámka k položce:_x000d_
.- srazové těsnění - 120 kg
  - těsnící lišty I.-V.L40x40x6
.- konzola pohonu levá vráteň - 10 kg
  - čep
  - příložka
.- včetně přesunů a manipulace v rámci PK</t>
  </si>
  <si>
    <t>24</t>
  </si>
  <si>
    <t>M767004</t>
  </si>
  <si>
    <t>Pryžové těsnění pro vodní díla</t>
  </si>
  <si>
    <t>100652144</t>
  </si>
  <si>
    <t xml:space="preserve">Poznámka k položce:_x000d_
.- notová pryž prům.40 mmx15x75 mm; EPDM 60 Sh
  - 5 x 6,5 m pryže
- těsnění srazové 1x, boční 2x a prahové 2x</t>
  </si>
  <si>
    <t>33*2,5</t>
  </si>
  <si>
    <t>25</t>
  </si>
  <si>
    <t>-534679234</t>
  </si>
  <si>
    <t xml:space="preserve">Poznámka k položce:_x000d_
.- viz. výkresová dokumentace
  - těsnění vrat - 40 kg
  - pohony - 1 kg
</t>
  </si>
  <si>
    <t>40"těsnění vrat"</t>
  </si>
  <si>
    <t>1"pohony"</t>
  </si>
  <si>
    <t>26</t>
  </si>
  <si>
    <t>M767115</t>
  </si>
  <si>
    <t>Pororošt ocelový, Zn</t>
  </si>
  <si>
    <t>525086081</t>
  </si>
  <si>
    <t xml:space="preserve">Poznámka k položce:_x000d_
  .rošt SP3.30-34/38-3x1000x1000mm provedení Zn 1ks </t>
  </si>
  <si>
    <t>27</t>
  </si>
  <si>
    <t>998767102</t>
  </si>
  <si>
    <t>Přesun hmot pro zámečnické konstrukce stanovený z hmotnosti přesunovaného materiálu vodorovná dopravní vzdálenost do 50 m základní v objektech výšky přes 6 do 12 m</t>
  </si>
  <si>
    <t>t</t>
  </si>
  <si>
    <t>-62314046</t>
  </si>
  <si>
    <t>https://podminky.urs.cz/item/CS_URS_2025_01/998767102</t>
  </si>
  <si>
    <t>789</t>
  </si>
  <si>
    <t>Povrchové úpravy ocelových konstrukcí a technologických zařízení</t>
  </si>
  <si>
    <t>28</t>
  </si>
  <si>
    <t>789223522</t>
  </si>
  <si>
    <t>Otryskání povrchů ocelových konstrukcí suché abrazivní tryskání abrazivem ze strusky třídy III stupeň zrezivění B, stupeň přípravy Sa 2 1/2</t>
  </si>
  <si>
    <t>1216595712</t>
  </si>
  <si>
    <t>https://podminky.urs.cz/item/CS_URS_2025_01/789223522</t>
  </si>
  <si>
    <t xml:space="preserve">Poznámka k položce:_x000d_
.- plochy určeny z rozměrů ve výkresech PD
.- srazové těsnění levé i pravé vrýtně
.- konzoly přímočarých pohonů (2x)
</t>
  </si>
  <si>
    <t>(7+6)*2"srazové těsnění levé a pravé vrátně"</t>
  </si>
  <si>
    <t>(1+1)*2"konzoly přímočarých pohonů"</t>
  </si>
  <si>
    <t>29</t>
  </si>
  <si>
    <t>789224522</t>
  </si>
  <si>
    <t>Otryskání povrchů ocelových konstrukcí suché abrazivní tryskání abrazivem ze strusky třídy IV stupeň zrezivění B, stupeň přípravy Sa 2 1/2</t>
  </si>
  <si>
    <t>1265658777</t>
  </si>
  <si>
    <t>https://podminky.urs.cz/item/CS_URS_2025_01/789224522</t>
  </si>
  <si>
    <t xml:space="preserve">Poznámka k položce:_x000d_
- plochy určeny z rozměrů ve výkresech PD
1) Vzpěrná vrata (2 vrátně) - tryskáno 2x - základní tryskání a tryskání před nátěrem
</t>
  </si>
  <si>
    <t>320*2"konstrukce vrat - levá vráteň"</t>
  </si>
  <si>
    <t>320*2"konstrukce vrat - pravá vráteň"</t>
  </si>
  <si>
    <t>30</t>
  </si>
  <si>
    <t>R789327212</t>
  </si>
  <si>
    <t>Nátěr ocelových konstrukcí třídy III dvousložkový epoxidový základní, resp. mezivrstva tl do 130 µm</t>
  </si>
  <si>
    <t>507185451</t>
  </si>
  <si>
    <t>Poznámka k položce:_x000d_
.- konzoly hydromotoru - nátěrový systém 2</t>
  </si>
  <si>
    <t>1+1"základní nátěr"</t>
  </si>
  <si>
    <t>1+1"nezivrstva"</t>
  </si>
  <si>
    <t>31</t>
  </si>
  <si>
    <t>R789327222</t>
  </si>
  <si>
    <t>Nátěr ocelových konstrukcí třídy III dvousložkový epoxidový krycí (vrchní) tl do 100 µm</t>
  </si>
  <si>
    <t>1107455159</t>
  </si>
  <si>
    <t>Poznámka k položce:_x000d_
.- konzoly hydromotoru - nátěrový systém 2.</t>
  </si>
  <si>
    <t>1+1"krycí nátěr - konzoly hydromotoru"</t>
  </si>
  <si>
    <t>R789328213</t>
  </si>
  <si>
    <t>Nátěr ocelových konstrukcí třídy IV dvousložkový epoxidový základn, rep. mezivrstvaí tl do 170 µm</t>
  </si>
  <si>
    <t>299310969</t>
  </si>
  <si>
    <t>Poznámka k položce:_x000d_
.- srazové těsnění, obě vrátně - nátěrový systém 1
.- vrátně vzpěrných vrat (levé i pravá) - nátěrový systém 1 
.- v položce je základní nátěr i mezivrstva</t>
  </si>
  <si>
    <t>(7+6)*2"srazové těsnění - system 1, základní a mezivrstva"</t>
  </si>
  <si>
    <t>(320+320)*2"vrátně vzpěrných vrat - systém 1, základní a mezivrstva"</t>
  </si>
  <si>
    <t>33</t>
  </si>
  <si>
    <t>R789328223</t>
  </si>
  <si>
    <t>Nátěr ocelových konstrukcí třídy IV dvousložkový epoxidový krycí (vrchní) tl do 160 µm</t>
  </si>
  <si>
    <t>1338847761</t>
  </si>
  <si>
    <t xml:space="preserve">Poznámka k položce:_x000d_
.- srazové těsnění, obě vrátně  - nátěrový systém 1
.- vrátně vzpěrných vrat - nátěrový systém 1</t>
  </si>
  <si>
    <t xml:space="preserve">7+6"srazové těsnění - systém 1" </t>
  </si>
  <si>
    <t>320+320"vrátně vzpěrných vrat - systém 1"</t>
  </si>
  <si>
    <t>Práce a dodávky M</t>
  </si>
  <si>
    <t>21-M</t>
  </si>
  <si>
    <t>Elektromontáže</t>
  </si>
  <si>
    <t>34</t>
  </si>
  <si>
    <t>210280001</t>
  </si>
  <si>
    <t>Zkoušky a prohlídky elektrických rozvodů a zařízení celková prohlídka, zkoušení, měření a vyhotovení revizní zprávy pro objem montážních prací do 100 tisíc Kč</t>
  </si>
  <si>
    <t>kus</t>
  </si>
  <si>
    <t>64</t>
  </si>
  <si>
    <t>-1721250383</t>
  </si>
  <si>
    <t>https://podminky.urs.cz/item/CS_URS_2025_01/210280001</t>
  </si>
  <si>
    <t>Poznámka k položce:_x000d_
.- prohlídka elektroinstalace vzpěrných vrat po opravě
.- prohlídka a revize elektroinstalace pohonů vzpěrných vrat</t>
  </si>
  <si>
    <t>VON - Oprava MPK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</si>
  <si>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</si>
  <si>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</si>
  <si>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</si>
  <si>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</si>
  <si>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</si>
  <si>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</si>
  <si>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</si>
  <si>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</si>
  <si>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</si>
  <si>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</si>
  <si>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</si>
  <si>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1024</t>
  </si>
  <si>
    <t>-1538477721</t>
  </si>
  <si>
    <t>https://podminky.urs.cz/item/CS_URS_2025_01/013244000</t>
  </si>
  <si>
    <t>Poznámka k položce:_x000d_
 - zpracování realizační dokumentace zhotovitele, dílenských výkresů, technologických předpisů (případná úprava stávající DPS)
- odsouhlasení dodavatelské dokumentace se zadavatelem</t>
  </si>
  <si>
    <t>013254000</t>
  </si>
  <si>
    <t>Dokumentace skutečného provedení stavby</t>
  </si>
  <si>
    <t>-1566963778</t>
  </si>
  <si>
    <t>https://podminky.urs.cz/item/CS_URS_2025_01/013254000</t>
  </si>
  <si>
    <t xml:space="preserve">Poznámka k položce:_x000d_
.- Zpracování dokumentace skutečného provedení se zapracováním provedených změn a zajištěním všech potřebných dokladů a dokumentů skutečně provedeného technického řešení.
.- Bude vyhotoveno ve 3 paré + el. podobě.
.- DSPS bude doplněna všemi doklady vzniklými během realizace akce (v každém paré). </t>
  </si>
  <si>
    <t>013274000</t>
  </si>
  <si>
    <t>Pasportizace objektu před započetím prací</t>
  </si>
  <si>
    <t>748235616</t>
  </si>
  <si>
    <t>https://podminky.urs.cz/item/CS_URS_2025_01/013274000</t>
  </si>
  <si>
    <t xml:space="preserve">Poznámka k položce:_x000d_
.- pastortizace stávajících stavebních a technologických konstrukcí (vč. pozemků) a jejich příslušenství a pasportizace přístupové cesty před zahájením prací
</t>
  </si>
  <si>
    <t>013284000</t>
  </si>
  <si>
    <t>Pasportizace objektu po provedení prací</t>
  </si>
  <si>
    <t>-1894767811</t>
  </si>
  <si>
    <t>https://podminky.urs.cz/item/CS_URS_2025_01/013284000</t>
  </si>
  <si>
    <t xml:space="preserve">Poznámka k položce:_x000d_
.- pastortizace stávajících stavebních a technologických konstrukcí (vč. pozemků) a jejich příslušenství a pasportizace přístupové cesty po dokončení prací
</t>
  </si>
  <si>
    <t>013294000</t>
  </si>
  <si>
    <t>Ostatní dokumentace stavby</t>
  </si>
  <si>
    <t>-113371534</t>
  </si>
  <si>
    <t>https://podminky.urs.cz/item/CS_URS_2025_01/013294000</t>
  </si>
  <si>
    <t>Poznámka k položce:_x000d_
- Zpracování a odsouhlasení "Povodňového plánu stavby"
- Zpracování a odsouhlasení "Havarijního plánu stavby"
- Zpracování kontrolnězkušebního plánu (KZP) pro realizaci</t>
  </si>
  <si>
    <t>VRN3</t>
  </si>
  <si>
    <t>Zařízení staveniště</t>
  </si>
  <si>
    <t>032002000</t>
  </si>
  <si>
    <t>Vybavení staveniště</t>
  </si>
  <si>
    <t>495256761</t>
  </si>
  <si>
    <t>https://podminky.urs.cz/item/CS_URS_2025_01/032002000</t>
  </si>
  <si>
    <t>Poznámka k položce:_x000d_
Zajištění kompletního zařízení staveniště:
- objekty zařizení staveniště
- připojení na IS a spotřeba energií
- výroba a instalace informační cedule akce
- zajištění BOZP - zábrany proti pádu, výstražné prvky
Položka zahrnuje jak mobilizaci tak demobilizaci zařízení staveniště po dokončení akce včetně jeho uklidu a uvedení do původního stavu.</t>
  </si>
  <si>
    <t>VRN6</t>
  </si>
  <si>
    <t>Územní vlivy</t>
  </si>
  <si>
    <t>063002000</t>
  </si>
  <si>
    <t>Práce na těžce přístupných místech</t>
  </si>
  <si>
    <t>1102002858</t>
  </si>
  <si>
    <t>https://podminky.urs.cz/item/CS_URS_2025_01/063002000</t>
  </si>
  <si>
    <t xml:space="preserve">Poznámka k položce:_x000d_
.- zvýšení náklady na dopravu materiálu a zařízení do MPK
   - montáž, demontáž lešení (ruční manipulace)
   - přístup na pracoviště po lešení - doprava materiálu a pracovníků
   - pracoviště bez přístupu běžné dopravní techniky (konstrukce uvnitř PK)</t>
  </si>
  <si>
    <t>VRN9</t>
  </si>
  <si>
    <t>Ostatní náklady</t>
  </si>
  <si>
    <t>091104000</t>
  </si>
  <si>
    <t>Stroje a zařízení nevyžadující montáž</t>
  </si>
  <si>
    <t>1097947533</t>
  </si>
  <si>
    <t>https://podminky.urs.cz/item/CS_URS_2025_01/091104000</t>
  </si>
  <si>
    <t xml:space="preserve">Poznámka k položce:_x000d_
Přeprava a manipulace těžkých břemen
  - mimostaveništní doprava materiálu a zařízení (hydraulické válce)
  - doprava spojená s přísunem/odsunem potapěčské techniky
  - osazení/demontáž provizorního hrazení
  - manipulace se zařízeními a konstrukcemi v rámci obvodu stavby
  - manipulace s konstrukcemi v rámci montáži a demontáž
  - mimostaveništní doprava dílů do dílen zhotovitele a zpět na VD
  - manipulace a přesuny u zhotovitele
  Použité stroje a zařízení
  - jeřáby a zdvihací zařízení
  - dopravní prostředky (nákl. auta, podvalníky, ...)
  - kontejnery, přepravní nádoby,etc.
 </t>
  </si>
  <si>
    <t>0911R0001</t>
  </si>
  <si>
    <t>Zajištění péče o stavební a technologické konstrukce během stavby. Ošetřování a ochranná opatření na objektech v případě nepříznivých klimatických podmínek či při přerušení stavby.</t>
  </si>
  <si>
    <t>1115275743</t>
  </si>
  <si>
    <t>Poznámka k položce:_x000d_
- zakrytí, zaplachtování
- podepření, označení
- apod.</t>
  </si>
  <si>
    <t>0911R0002</t>
  </si>
  <si>
    <t>Zajištění vhodných aplikačních podmínek pro provádění povrchových úprav (PKO)</t>
  </si>
  <si>
    <t>kp</t>
  </si>
  <si>
    <t>1093877600</t>
  </si>
  <si>
    <t xml:space="preserve">Poznámka k položce:_x000d_
- zaplachtování konstrukcí
- temperování při aplikaci
- omezování prašnosti při provádění
- bezpečná manipulace s případnými odpady (barvy, obaly, ...)
</t>
  </si>
  <si>
    <t>0911R0003</t>
  </si>
  <si>
    <t>Zajištění všech předepsaných rozborů, atestů, zkoušek a revizí dle příslušných norem, předpisů s nařízení</t>
  </si>
  <si>
    <t>1669999395</t>
  </si>
  <si>
    <t xml:space="preserve">Poznámka k položce:_x000d_
Rozsah a četnost zkoušek je dána obecně platnýcmi předpisy a normami
</t>
  </si>
  <si>
    <t>0911R0005</t>
  </si>
  <si>
    <t>Manipulace, přeprava a likvidace odpadů</t>
  </si>
  <si>
    <t>1956236076</t>
  </si>
  <si>
    <t xml:space="preserve">Poznámka k položce:_x000d_
- zbytky po očištění konstrukcí (tryskání, mechanické čistění)
- stavební suť(dřevo, pryž, ...)
- celkem cca 20 t
- včetně manipulace a dopravy
</t>
  </si>
  <si>
    <t>0911R0006</t>
  </si>
  <si>
    <t>Zajištění podmínek pro shromažďování a třídění odpadů</t>
  </si>
  <si>
    <t>1296585867</t>
  </si>
  <si>
    <t xml:space="preserve">Poznámka k položce:_x000d_
- zajištění a vybavení vhodného místa v rámci staveniště
- náklady na organizaci shromažďování á třídění
- náklady na obaly, nádoby apod.
</t>
  </si>
  <si>
    <t>139251006 - VD České Kopisty, obnova technologických částí jezu</t>
  </si>
  <si>
    <t>PS01 - Obnova 3CV a MZV na SJP</t>
  </si>
  <si>
    <t xml:space="preserve">    3 - Svislé a kompletní konstrukce</t>
  </si>
  <si>
    <t xml:space="preserve">    997 - Doprava suti a vybouraných hmot</t>
  </si>
  <si>
    <t>289246066</t>
  </si>
  <si>
    <t>10*8"10 dní"</t>
  </si>
  <si>
    <t>Svislé a kompletní konstrukce</t>
  </si>
  <si>
    <t>321312113</t>
  </si>
  <si>
    <t>Oprava konstrukce z 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 mrazovými cykly tř. C 30/37</t>
  </si>
  <si>
    <t>829128815</t>
  </si>
  <si>
    <t>https://podminky.urs.cz/item/CS_URS_2025_01/321312113</t>
  </si>
  <si>
    <t>Poznámka k položce:_x000d_
.- zabetonování opravného dílu pod 3CV
.- dobetonávka podlahy ve strojovně pod 3CV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</si>
  <si>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</si>
  <si>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</si>
  <si>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1395056296</t>
  </si>
  <si>
    <t>https://podminky.urs.cz/item/CS_URS_2025_01/321351010</t>
  </si>
  <si>
    <t>Poznámka k položce:_x000d_
.- bednění v podlaze strojovny pilíře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</si>
  <si>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</si>
  <si>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</si>
  <si>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-1200573927</t>
  </si>
  <si>
    <t>https://podminky.urs.cz/item/CS_URS_2025_01/321352010</t>
  </si>
  <si>
    <t>-748746451</t>
  </si>
  <si>
    <t>6*4*1"uzavření/uvolnění potrubí - 1 pracovník"</t>
  </si>
  <si>
    <t>-1682830104</t>
  </si>
  <si>
    <t xml:space="preserve">Poznámka k položce:_x000d_
1) Uzavření/uvolnění DN400 do dolní vody z SJP
2) Uzavření/uvolnění DN200 z horní vody do LJP
</t>
  </si>
  <si>
    <t>4*4*2"uzavření/uvolnění potrubí - 2 potápěči"</t>
  </si>
  <si>
    <t>960321271</t>
  </si>
  <si>
    <t>Bourání konstrukcí vodních staveb z hladiny, s naložením vybouraných hmot a suti na dopravní prostředek nebo s odklizením na hromady do vzdálenosti 20 m ze železobetonu</t>
  </si>
  <si>
    <t>-2032858492</t>
  </si>
  <si>
    <t>https://podminky.urs.cz/item/CS_URS_2025_01/960321271</t>
  </si>
  <si>
    <t>Poznámka k položce:_x000d_
.- odbourání povrchu ve dně strojovny 3CV (tl.cca 0,1 m)
.- vybourání poškozené části potrubí DN500 pod 3CV z betonu</t>
  </si>
  <si>
    <t>0,7+0,6</t>
  </si>
  <si>
    <t>985R001</t>
  </si>
  <si>
    <t>Tryskání povrchu ocelových konstrukcí vodou pod tlakem přes 300 do 1 250 barů</t>
  </si>
  <si>
    <t>-1450368973</t>
  </si>
  <si>
    <t xml:space="preserve">Poznámka k položce:_x000d_
.- ostřik nárůstů z vnitřku demontovaných potrubních dílů </t>
  </si>
  <si>
    <t>1,5"DN5400 z TK do pilíře"</t>
  </si>
  <si>
    <t>2*1,5"kolena DN400"</t>
  </si>
  <si>
    <t>1,2"DN400, svislý"</t>
  </si>
  <si>
    <t>2,5"DN400, vodorovný"</t>
  </si>
  <si>
    <t>0,7"DN200, vodorovný"</t>
  </si>
  <si>
    <t>997</t>
  </si>
  <si>
    <t>Doprava suti a vybouraných hmot</t>
  </si>
  <si>
    <t>997321211</t>
  </si>
  <si>
    <t>Svislá doprava suti a vybouraných hmot s naložením do dopravního zařízení a s vyprázdněním dopravního zařízení na hromadu nebo do dopravního prostředku na výšku do 4 m</t>
  </si>
  <si>
    <t>843720877</t>
  </si>
  <si>
    <t>https://podminky.urs.cz/item/CS_URS_2025_01/997321211</t>
  </si>
  <si>
    <t>Poznámka k položce:_x000d_
.- zbytky po čištění potrubí
.- vybouraný beton</t>
  </si>
  <si>
    <t>4.362"HSV"</t>
  </si>
  <si>
    <t>997321219</t>
  </si>
  <si>
    <t>Svislá doprava suti a vybouraných hmot s naložením do dopravního zařízení a s vyprázdněním dopravního zařízení na hromadu nebo do dopravního prostředku Příplatek k ceně za každé další započaté 4 m výšky</t>
  </si>
  <si>
    <t>382167110</t>
  </si>
  <si>
    <t>https://podminky.urs.cz/item/CS_URS_2025_01/997321219</t>
  </si>
  <si>
    <t>997321522</t>
  </si>
  <si>
    <t>Vodorovná doprava suti a vybouraných hmot bez naložení, s vyložením a hrubým urovnáním po vodě plavidlem, na vzdálenost přes 50 do do 500 m</t>
  </si>
  <si>
    <t>-1024161323</t>
  </si>
  <si>
    <t>https://podminky.urs.cz/item/CS_URS_2025_01/997321522</t>
  </si>
  <si>
    <t>-652858832</t>
  </si>
  <si>
    <t xml:space="preserve">Poznámka k položce:_x000d_
1) Krátkodobé odstavení LJP, odstavení SJP pro provedení obnovy (cca 40hod)
  - LJP pro úpravu DN200 (106) a zaslepení DN300 (104)
  - SJP pro provedení obnovy 3CV a MZV 
2)Uzavření/uvolnění potrubí v jezu (cca 2x24 hod)
  - LJP DN300 v TK LJP
  - SJP DN500 v TK SJP
 3) Odstranění nánosů z TK SJP cca 50 m3 (cca 48 hod)
  - odčerpání do dolní vody (hl. čerpadla)
4) Demontáž dílů MZV z TK SJP (cca 96 hod)
  - táhlo, páka, příruba
  - uzavření prostupu do TK
5) Demontáž lávek a podest v LN pilíři jezu (cca 64 hod)
  - lávky ve strojovně
  - podesty v montážním prostupu
  - poklop na koruně pilíře
6) Demontáž/montáž DN200 (106) z montážního prostupu pro manipulacei (cca 36 hod)
7) Demontáž technologie v pilíři (cca 376 hod)
  - přítok do 3CV z RN DN400, uzavřít přírubou (klapka 201 (AUMA), doměrek, kompenzátor)
  - odtok z 3CV do DV DN400, uzavřít přírubou (7 přírub, kompenzátor, klapka č 202(AUMA))
  - spoj.hřídele, převodovka, ASŘ, pohon (AUMA) a hlava 3CV 
  - víko a píst 3CV
  - těleso 3CV
  - potrubí DN200 od šoupěte č.207
  - demontáž MZV ve strojovně - převodovka (GSM), prostup a hřídel
  - potrubí DN300 od č.104 (AUMA) včetně, uzavřít přírubou
.- vše včetně manipulace dílů v PK a na břeh  
8) Demontáž vybouraného dílu DN500 s odbočkou DN200 (cca 72 hod)
  - Vyznačení polohy dílu
  - Odřezání dílů z vyvourané jámy a následným začištěním okraje OK</t>
  </si>
  <si>
    <t>-1547365622</t>
  </si>
  <si>
    <t xml:space="preserve">Poznámka k položce:_x000d_
.- příruba slepá DN200 - dočasná (3ks á 10 kg)
.- příruba slepá DN400 - dočasná (2 ks á 50 kg)
.- příruba slepá DN300 - dočasná (2 ks á 30 kg
.- deska slepá na DN500 v TK - dočasné zaslepení (1ks á 70 kg)
.- uzavírací díl prostupu z TK - dočasná
   - trubka 121x3 mm s přírubou a dnem (cca 10 kg)
</t>
  </si>
  <si>
    <t>596066197</t>
  </si>
  <si>
    <t xml:space="preserve">Poznámka k položce:_x000d_
1) Úprava potrubí DN200 k č.106 (přímé plnění LJP), cca 48 hod
  - vložrní přírub do potrubí
  - montáž šoupěte DN200 a zprovoznění potrubí
2) Revize čepu MZV v TK - očištění, kontrola, cca 12 hod
3) Revize prostupu MZV na VD, cca 16 hod
  - očištění desek a vnitřku prostupu včetně ucpávkové komory
  - kontrola a začištění pouzder hřídele
4) Úprava konzoly na VD, cca 32 hod
  - vyrovnání deformací, odstranění přebytečných dílů
  - úprava pro osazení upraveného rámu převodovky GSM
5) Revize kotevních prvků lávek a podest, drobné opravy(vyvaření), cca 32 hod</t>
  </si>
  <si>
    <t>2080973543</t>
  </si>
  <si>
    <t xml:space="preserve">Poznámka k položce:_x000d_
.- příruba DN200 - úprava potrubí DN200, přímé plnění LS (2 ks á 8,5 kg)
.- materiál pro úpravu konzoly převodovky GSM (5 kg)
</t>
  </si>
  <si>
    <t>M767201</t>
  </si>
  <si>
    <t>Šoupě DN200 přírubové s nestoupajícím vřetenem, manuální</t>
  </si>
  <si>
    <t>640911969</t>
  </si>
  <si>
    <t>Spojovací materiál - nerezový</t>
  </si>
  <si>
    <t>1403432785</t>
  </si>
  <si>
    <t xml:space="preserve">Poznámka k položce:_x000d_
.- montáž DN200 a konzoly převodovky
</t>
  </si>
  <si>
    <t>-1939527400</t>
  </si>
  <si>
    <t xml:space="preserve">Poznámka k položce:_x000d_
1) Oprava/repase klapky DN400 č. 201, 202, a DN300 č.104 - 3 ks
  - rozebrání klapky.výměna poškozených dílu, oprava funkčních ploch a oprava PKO (součást položky)
  - zpětné sestavení klapky (doplnění/výměna spoj. mat) a výstupní zkouška funkčnosti - zpráva
2) Revize a nastavení pohonů AUMA - kontrola technického stavu, nastavení - 4 ks
3) Oprava/repase kompenzátoru DN400 (RN, DV) -2 ks
  - rozebrání kompenzátoru, očištění dílů od rzi a nárůstů, nálezová zpráva
   - výměna poškozených dílu, otryskání Sa2.5 a  obnova protikorozní ochrany (součást položky) 
  - zpětné sestavení kompenzátoru(doplnění/výměna spoj. mat - A2)
4) Repase převodovky GSM - 1 ks
    - včetně úpravy rámu včetně materiálu (15 kg S235)
5) Repase 3DP (diferenciální převodovka) 1 ks
   - rozebrat převodovku, očistit a revidovat díly, drobné opravy
   - výměna ložisek, výměna těsnění, ošetření ozubených převodů
   - zpětné sestavení převodovky - nové náplně a obnova vnější PKO (součást položky)
6) Repase stojanu pohonu 3CV - 1ks 
  - rozebrání stojanu a očištění a revize dílů + nálezová zpráva
   - výměna poškozených dílů, spoj.mat. a obnova PKO (součást položky), zpětné sestavení a  nastavení
7) .Repase hlavy 3CV
   - očistit rozebrat díl, oprava prvků hlavy (kladka, excentr, náhledy, nový spoj.mat.)
   - ortyskat a obnovit PKO (součást položky) a zpětné sestavení
8) Repase tělesa 3CV
   - očistit a rozebrat, vyvaření poruch, revize přírub
   - otryskat a obnovit PKO vně i uvnitř (součást položky)
   - nová těsnění, kluzná ložiska, příruby těsnění, spoj mat.
   - obnova odvodnění "hrnce" + měření tlaku
9) Repase spojovacích hřídelí - 2 ks
   - rozebrat a revidovat, výměna drobných dílů, spoj.mat.
   - obnova PKO - červená (součást položky)
</t>
  </si>
  <si>
    <t>-748193514</t>
  </si>
  <si>
    <t xml:space="preserve">Poznámka k položce:_x000d_
1) Montáž odtoku z 3CV do TK - DN500/DN200 (cca 128 hod)
   - úprava dílu pro montáž (!!totožná pozice příruby DN500 !!) a osazení do vybourané kobky s ukotvením
   - kontrolní měření před betonáží 
2) Montáž potrubí DN300 k č. 104 včetně, (cca 64 hod)
   - montáž revid.č.104 + trubní díl doměrek
   - montáž trubních dílů DN300 mez č.104 a TK LS (koleno, doměrek) s podepřením (2x)
  3) Montáž potrubí DN200 od č.207 k DN500 3CV (cca 72 hod)
   - úprava stávajícícho dílu - doplnění příruby pod křížení s DN400
   - úprava napojovacího kolene na odbočku z DN500 (po obnově)
4) Montáž MZV ve strojovně, (cca 48 hod)
  - montáž hřídele a ucpávek a montáž převodovky GSM s rámem ve strojovně
5) Montáž MZV v tlačné komoře, (cca 48 hod)
   - montáž páky a táhla s vymezením polohy
6) Montáž tělesa 3CV do pilíře včetně pístu a víka, (cca 128 hod)
   - přesun do pilíře (těleso, píst i víko)
   - osazení a připevnění na DN500 z podlahy
7) Montáž hlavy a pohonu 3CV včetně propojení s MZV, (cca 96 hod)
   - přesun dílů do pilíře (hlava, 3DP, stojan, AUMA, spoj.hřídele)
   - osazení a montáž dílů na těleso 3CV
   - seřízení bezpečnostní spojky (25-50 Nm)
   - propojení s MZV
   - zpětná montáž prvků ASŘ (čidla, kabely)
   - suchá zkouška, seřízení chodu
8) Montáž potrubí DN400 z RN do 3CV  a do dolní vody včetně armatur (cca 144 hod)
   - doměrek + klapka s AUMOU + kompenzátor (č.201) + propojení s gravitačním řadem
   - doměrek+potrubí+ klapka s AUMOU + kompenzátor (č.202)
9) Zavodnění a komplexní přezkoušení opraveného zařízení za účasti provozovatele VD (cca 16 hod)
10) Zpětná montáž přístupových konstrukcí a poklopu na mont.šachtě, (cca 72 hod)</t>
  </si>
  <si>
    <t>M767202</t>
  </si>
  <si>
    <t>Hřídel MZV</t>
  </si>
  <si>
    <t>375455072</t>
  </si>
  <si>
    <t xml:space="preserve">Poznámka k položce:_x000d_
.- nový hřídel MZV - nerezový (1.4021), prům.105x cca 1300 mm
    - drážkový konec hřídele v tlačné komoře - 82x88x12 mm
   - válcový konec hřídele v pilíři ptům. 60 mm(pero drážka)!nutno ověřit!
   - závit M64x3mm na hřídeli ve strojovně</t>
  </si>
  <si>
    <t>M767203</t>
  </si>
  <si>
    <t>Bronzová pouzdra hřídele</t>
  </si>
  <si>
    <t>-1731037146</t>
  </si>
  <si>
    <t xml:space="preserve">Poznámka k položce:_x000d_
.- bronzová pouzdra hřídele MZV (CuSn8)
   - prům.120(125)/105x65
   -  prům.120/105x90</t>
  </si>
  <si>
    <t>M767204</t>
  </si>
  <si>
    <t>Bronzová vložka hřídele mezi páku MZV</t>
  </si>
  <si>
    <t>694590077</t>
  </si>
  <si>
    <t xml:space="preserve">Poznámka k položce:_x000d_
.- bronzová vložka mezi hřídel a páku MZV (CuSn8)
   - prům.100/91x40-50mm</t>
  </si>
  <si>
    <t>M767205</t>
  </si>
  <si>
    <t>Víko ucpávky prostupu MZV (1.4301)</t>
  </si>
  <si>
    <t>762211685</t>
  </si>
  <si>
    <t xml:space="preserve">Poznámka k položce:_x000d_
.- víko ucpávky prostupu MZV ( 4 kg) - nerez 1.4301, obrobek
   -  prům. 125(180)/105x60</t>
  </si>
  <si>
    <t>M767206</t>
  </si>
  <si>
    <t>Příruba ucpávky prostupu MZV (1.4301)</t>
  </si>
  <si>
    <t>1450875066</t>
  </si>
  <si>
    <t xml:space="preserve">Poznámka k položce:_x000d_
.- Příruba prostupu v TK ( 3.5 kg)- nerez 1.4301, obrobek
   -  prům. 125(180)/105x60</t>
  </si>
  <si>
    <t>M767207</t>
  </si>
  <si>
    <t>Přiruba hřídele prostupu MZV (1.4301)</t>
  </si>
  <si>
    <t>-298183087</t>
  </si>
  <si>
    <t xml:space="preserve">Poznámka k položce:_x000d_
.- Víčko hřídele na páku MZV (0.7kg) - nerez 1.4301, obrobek
   -  prům. 125(180)/105x60</t>
  </si>
  <si>
    <t>M767208</t>
  </si>
  <si>
    <t>Spodní trubní díl DN500 s odbočkou DN200, přírubový</t>
  </si>
  <si>
    <t>1253560901</t>
  </si>
  <si>
    <t xml:space="preserve">Poznámka k položce:_x000d_
.- spodní trubní díl DN500 s odbočkou DN200, přírubový
   - svařenec na míru z oceli S235</t>
  </si>
  <si>
    <t>M767209</t>
  </si>
  <si>
    <t>Trubní díl přímý DN300, přírubový</t>
  </si>
  <si>
    <t>-1250816527</t>
  </si>
  <si>
    <t xml:space="preserve">Poznámka k položce:_x000d_
.- trubní díl přímý DN300, přírubový, dl. 2.5 m
   - svařenec na míru</t>
  </si>
  <si>
    <t>M767210</t>
  </si>
  <si>
    <t>Trubní díl s kolenem DN300, přírubový</t>
  </si>
  <si>
    <t>-2013581741</t>
  </si>
  <si>
    <t xml:space="preserve">Poznámka k položce:_x000d_
.- trubní díl s kolenem DN300, přírubový, dl. 1.5 m+koleno
   - svařenec na míru</t>
  </si>
  <si>
    <t>M767211</t>
  </si>
  <si>
    <t>Podpěry potrubí DN300 se sedlem</t>
  </si>
  <si>
    <t>26576694</t>
  </si>
  <si>
    <t xml:space="preserve">Poznámka k položce:_x000d_
.- podpěry DN300 - svařenec desky se sedlem
   - svařenec na míru</t>
  </si>
  <si>
    <t>2*5</t>
  </si>
  <si>
    <t>M767212</t>
  </si>
  <si>
    <t>Pružiny tlačné</t>
  </si>
  <si>
    <t>-1773511039</t>
  </si>
  <si>
    <t>Poznámka k položce:_x000d_
.- pružiny tlačné prům.12/77 mm, dl. 160 mm, 6-8 závitů</t>
  </si>
  <si>
    <t>M767213</t>
  </si>
  <si>
    <t>Manometr</t>
  </si>
  <si>
    <t>-426421121</t>
  </si>
  <si>
    <t xml:space="preserve">Poznámka k položce:_x000d_
.- měření tlaku - tlakoměr
   - manometr "bourdon" - prům.100 mm; 0-100 kPa; M20 (G1/2")
   - zkušební 3 cestný kohout M20 (G1/2")</t>
  </si>
  <si>
    <t>M767214</t>
  </si>
  <si>
    <t>Příruba DN200, plochá</t>
  </si>
  <si>
    <t>-662409608</t>
  </si>
  <si>
    <t>Poznámka k položce:_x000d_
.- doplnění příruby do potrubí od č.207 do DN500 pod 3CV</t>
  </si>
  <si>
    <t>897509604</t>
  </si>
  <si>
    <t>Poznámka k položce:_x000d_
.- spojovací materiál pro příruby A2/A4
.- spojovací materiál ostatní A2/A4 (kotvy, podpěry, apod.)</t>
  </si>
  <si>
    <t>70"přírubové spoje"</t>
  </si>
  <si>
    <t>3"ostatní"</t>
  </si>
  <si>
    <t>M767102</t>
  </si>
  <si>
    <t>Těsnění přírubových spojů, bezasbestové</t>
  </si>
  <si>
    <t>-437183183</t>
  </si>
  <si>
    <t xml:space="preserve">Poznámka k položce:_x000d_
.- přírubová těsnění bezasbestová
   - DN500 - 2x; DN400 - 10x; DN300 - 4x, DN200 - 8x</t>
  </si>
  <si>
    <t>35</t>
  </si>
  <si>
    <t>M767103</t>
  </si>
  <si>
    <t>Ucpávka - šňůra</t>
  </si>
  <si>
    <t>-1368502175</t>
  </si>
  <si>
    <t>Poznámka k položce:_x000d_
.- ucpávková šňúra (dle rozměru komory, cca 4x12/12 na prům. 105 mm)</t>
  </si>
  <si>
    <t>36</t>
  </si>
  <si>
    <t>489186256</t>
  </si>
  <si>
    <t>37</t>
  </si>
  <si>
    <t>789121152</t>
  </si>
  <si>
    <t>Úpravy povrchů pod nátěry ocelových konstrukcí třídy I odstranění rzi a nečistot pomocí ručního nářadí stupeň přípravy St 2, stupeň zrezivění C</t>
  </si>
  <si>
    <t>-1525668267</t>
  </si>
  <si>
    <t>https://podminky.urs.cz/item/CS_URS_2025_01/789121152</t>
  </si>
  <si>
    <t>Poznámka k položce:_x000d_
.- konzoly lávek a podest
.- přístupové lávky a podesty
.-čep na sektoru
.- prostup MZV
.- konzola převodovky GSM
.- DN200 - přímé plnění LJP po montáži
.- DN300 - příruba z TK LJP</t>
  </si>
  <si>
    <t>1,5"konzoly podest"</t>
  </si>
  <si>
    <t>5"lávky, podesty"</t>
  </si>
  <si>
    <t>1,5"čep"</t>
  </si>
  <si>
    <t>0,3"prostup MZV"</t>
  </si>
  <si>
    <t>1,5"konzola převodovky"</t>
  </si>
  <si>
    <t>0,6"DN200 vně po montáži"</t>
  </si>
  <si>
    <t>1"DN300 z TK LJP"</t>
  </si>
  <si>
    <t>38</t>
  </si>
  <si>
    <t>-23019754</t>
  </si>
  <si>
    <t xml:space="preserve">Poznámka k položce:_x000d_
.- plochy potrubních dílů
   - doměrek DN400 k č.201 (vně i uvnitř)
   - doměrek DN400 k č.202 (vně i uvnitř)
   - koleno DN400 dolní vně
   - koleno DN400 horní vně
   - trubní díl svislý DN400 vně
   - trubní díl vodorovný DN400 vně
   - trubní díl "dvojkoleno" DN200 vně
   - trubní díl rovný DN200 vně
   - trubní koleno s odbočkou DN500/DN200 - vně i uvnitř
   - trubní díl DN300 přímý (nový) - vně
   - trubní díl DN300 přímý s kolenem  a opěrou (nový) - vně
Konstrukce MZV
   - páka MZV
   - táhlo MZV
</t>
  </si>
  <si>
    <t>1,2+1,2+2,1+2,1+1,9+3,2+1,3+1+7,5+2,9+3"trubní díly"</t>
  </si>
  <si>
    <t>0,8+0,5"díly MZV"</t>
  </si>
  <si>
    <t>39</t>
  </si>
  <si>
    <t>Nátěr ocelových konstrukcí třídy III dvousložkový epoxidový základní, resp. mezivrstva tl do 120 µm</t>
  </si>
  <si>
    <t>-424123656</t>
  </si>
  <si>
    <t>Poznámka k položce:_x000d_
.- základ a mezivrstva
.- konzoly lávek a podest
.- konzola převodovky MZV
.- lávky a podesty demontoivané z jezu</t>
  </si>
  <si>
    <t>1,5*2"konzoly podest - základní nátěr+ mezivrstva"</t>
  </si>
  <si>
    <t>1,5*2"konzola převodovky - základ + mezivrstva"</t>
  </si>
  <si>
    <t>5*2"lávky, podesty - základ + mezivrstva"</t>
  </si>
  <si>
    <t>40</t>
  </si>
  <si>
    <t>-1066625981</t>
  </si>
  <si>
    <t>Poznámka k položce:_x000d_
.- konzoly lávek
.-konzola převodovky
.-lávky a podesty</t>
  </si>
  <si>
    <t>1,5"konzoly lávek"</t>
  </si>
  <si>
    <t>5"lávky a podesty"</t>
  </si>
  <si>
    <t>41</t>
  </si>
  <si>
    <t>Nátěr ocelových konstrukcí třídy IV dvousložkový epoxidový základní, resp.mezivrstva tl do 180 µm</t>
  </si>
  <si>
    <t>-534899465</t>
  </si>
  <si>
    <t xml:space="preserve">Poznámka k položce:_x000d_
.- základní nátěr a mezivrstva (2x180 mikton)
.- potrubní díly
   - DN300 vně - výstup z TK
   - doměrek DN400 k č.301 (vně i uvnitř)
   - doměrek DN400 k č.302 (vně i uvnitř)
   - koleno DN400 dolní vně
   - koleno DN400 horní vně
   - trubní díl svislý DN400 vně
   - trubní díl vodorovný DN400 vně
   - trubní díl "dvojkoleno" DN200 vně
   - trubní díl rovný DN200 vně
   - trubní koleno s odbočkou DN500/DN200 - vně i uvnitř
   - trubní díl DN300 přímý (nový) - vně
   - trubní díl DN300 přímý s kolenem  a opěrou (nový) - vně
   - DN200 vně - přímé plnění dp LS, opravy PKO
   - opravné nátěry po montáži
.- díly MZV
   - prostup MZV s ucpávkou
   - čep na sektoru 
   - páka MZV
   - táhlo MZV
</t>
  </si>
  <si>
    <t>(0,8+1,2+1,2+2,1+2,1+1,9+3,2+1,3+1+7,5+2,9+3+0,6+2)*2"trubní díly"</t>
  </si>
  <si>
    <t>(0,3+1+0,8+0,5)*2"díly MZV"</t>
  </si>
  <si>
    <t>42</t>
  </si>
  <si>
    <t>Nátěr ocelových konstrukcí třídy IV dvousložkový epoxidový krycí (vrchní) tl do 180 µm</t>
  </si>
  <si>
    <t>-1374159791</t>
  </si>
  <si>
    <t xml:space="preserve">Poznámka k položce:_x000d_
.- krací vrstva 
.- potrubní díly
   - DN300 vně - výstup z TK
   - doměrky DN400 k č.201 a 202 (vně i uvnitř)
   - koleno DN400 dolní i dolní vně
   - trubní díl svislý DN400 vně
   - trubní díl vodorovný DN400 vně
   - trubní díl "dvojkoleno" DN200 vně
   - trubní díl rovný DN200 vně
   - trubní koleno s odbočkou DN500/DN200 - vně i uvnitř
   - trubní díl DN300 přímý (nový) - vně
   - trubní díl DN300 přímý s kolenem  a opěrou (nový) - vně
   - DN200 vně - přímé plnění dp LS, opravy PKO
   - páka MZV
   - táhlo MZV
   - opravné nátěry po montáži
.- díly MZV
   - prostup MZV s ucpávkou
   - čep na sektoru 
   - páka MZV
   - táhlo MZV</t>
  </si>
  <si>
    <t xml:space="preserve">0,8+1,2+1,2+2,1+2,1+1,9+3,2+1,3+1+7,5+2,9+3+0,6+2"potrubní díly" </t>
  </si>
  <si>
    <t>0,3+1+0,8+0,5"díly MZV"</t>
  </si>
  <si>
    <t>43</t>
  </si>
  <si>
    <t>-1258576523</t>
  </si>
  <si>
    <t xml:space="preserve">Poznámka k položce:_x000d_
.- prohlídka elektroinstalace pohonu středního sektoru (cca 16 hod)
.- seřízení čidel a signálů ASŘ včetně kontroly přenosu dat a pokynů  až na velin jezu
   - za účasti provozovatele VD
   - zásahy do systému může provádět pouze osoba kvalifikovaná provozovatelem jezu</t>
  </si>
  <si>
    <t>VON - VD C.Kopisty, obnova technologických částí jezu</t>
  </si>
  <si>
    <t>-410715488</t>
  </si>
  <si>
    <t>Poznámka k položce:_x000d_
 - zpracování dílenské dokumentace zhotovitele (dílenských výkresů), technologických předpisů (případná úprava stávající DPS)
- odsouhlasení dodavatelské dokumentace se zadavatelem</t>
  </si>
  <si>
    <t>-489998447</t>
  </si>
  <si>
    <t>-1062624790</t>
  </si>
  <si>
    <t>445162352</t>
  </si>
  <si>
    <t>1930296069</t>
  </si>
  <si>
    <t>1203527221</t>
  </si>
  <si>
    <t>Poznámka k položce:_x000d_
Zajištění kompletního zařízení staveniště:
- objekty zařizení staveniště
- připojení na IS a spotřeba energií
- výroba a instalace informační cedule akce
- průběžné prováděný úlklid pracoviště
- zajištění BOZP - zábrany proti pádu, výstražné prvky
Položka zahrnuje jak mobilizaci tak demobilizaci zařízení staveniště po dokončení akce včetně jeho uklidu a uvedení do původního stavu.</t>
  </si>
  <si>
    <t>-1105903012</t>
  </si>
  <si>
    <t xml:space="preserve">Poznámka k položce:_x000d_
.- zvýšené náklady na dopravu materiálu a zařízení do prostor jezu
   - přístupy chodbou v jezu (ruční manipulace)
   - manipiulace břemen montážními prostupy (jeřáb, kladkostroj, vozík)
.- provádění prací na těžko přístumných místech, stísněných prostorách</t>
  </si>
  <si>
    <t>-995735522</t>
  </si>
  <si>
    <t xml:space="preserve">Poznámka k položce:_x000d_
Přeprava a manipulace těžkých břemen
  -  manipulace s břeneny a konstrukcemi v rámci obvodu stavby
  - manipulace s konstrukcemi v rámci montáži a demontáž
  - mimostaveništní doprava dílů do dílen zhotovitele a zpět na VD (potrubní díly, 3CV)
  - manipulace a přesuny u zhotovitele
  Použité stroje a zařízení
  - jeřáby a zdvihací zařízení
       - manipulace z plavidla, překládání na břehu
 - plavební mechanizaceš (loď, ponton, apod.) 
 - dopravní prostředky (nákl. auta, podvalníky, ...)
  - kontejnery, přepravní nádoby,etc.
 </t>
  </si>
  <si>
    <t>-773285382</t>
  </si>
  <si>
    <t xml:space="preserve">Poznámka k položce:_x000d_
- zbytky po očištění konstrukcí (mechanické čistění)
- stavební suť(beton, pryž, ...)
- celkem cca 5 t
- včetně manipulace a dopravy
</t>
  </si>
  <si>
    <t>-1081699290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</si>
</sst>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2" TargetMode="External" /><Relationship Id="rId2" Type="http://schemas.openxmlformats.org/officeDocument/2006/relationships/hyperlink" Target="https://podminky.urs.cz/item/CS_URS_2025_01/943111111" TargetMode="External" /><Relationship Id="rId3" Type="http://schemas.openxmlformats.org/officeDocument/2006/relationships/hyperlink" Target="https://podminky.urs.cz/item/CS_URS_2025_01/943111211" TargetMode="External" /><Relationship Id="rId4" Type="http://schemas.openxmlformats.org/officeDocument/2006/relationships/hyperlink" Target="https://podminky.urs.cz/item/CS_URS_2025_01/943111811" TargetMode="External" /><Relationship Id="rId5" Type="http://schemas.openxmlformats.org/officeDocument/2006/relationships/hyperlink" Target="https://podminky.urs.cz/item/CS_URS_2025_01/943211111" TargetMode="External" /><Relationship Id="rId6" Type="http://schemas.openxmlformats.org/officeDocument/2006/relationships/hyperlink" Target="https://podminky.urs.cz/item/CS_URS_2025_01/943211211" TargetMode="External" /><Relationship Id="rId7" Type="http://schemas.openxmlformats.org/officeDocument/2006/relationships/hyperlink" Target="https://podminky.urs.cz/item/CS_URS_2025_01/943211811" TargetMode="External" /><Relationship Id="rId8" Type="http://schemas.openxmlformats.org/officeDocument/2006/relationships/hyperlink" Target="https://podminky.urs.cz/item/CS_URS_2025_01/949211111" TargetMode="External" /><Relationship Id="rId9" Type="http://schemas.openxmlformats.org/officeDocument/2006/relationships/hyperlink" Target="https://podminky.urs.cz/item/CS_URS_2025_01/949211211" TargetMode="External" /><Relationship Id="rId10" Type="http://schemas.openxmlformats.org/officeDocument/2006/relationships/hyperlink" Target="https://podminky.urs.cz/item/CS_URS_2025_01/949211811" TargetMode="External" /><Relationship Id="rId11" Type="http://schemas.openxmlformats.org/officeDocument/2006/relationships/hyperlink" Target="https://podminky.urs.cz/item/CS_URS_2025_01/998767102" TargetMode="External" /><Relationship Id="rId12" Type="http://schemas.openxmlformats.org/officeDocument/2006/relationships/hyperlink" Target="https://podminky.urs.cz/item/CS_URS_2025_01/789223522" TargetMode="External" /><Relationship Id="rId13" Type="http://schemas.openxmlformats.org/officeDocument/2006/relationships/hyperlink" Target="https://podminky.urs.cz/item/CS_URS_2025_01/789224522" TargetMode="External" /><Relationship Id="rId14" Type="http://schemas.openxmlformats.org/officeDocument/2006/relationships/hyperlink" Target="https://podminky.urs.cz/item/CS_URS_2025_01/21028000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44000" TargetMode="External" /><Relationship Id="rId2" Type="http://schemas.openxmlformats.org/officeDocument/2006/relationships/hyperlink" Target="https://podminky.urs.cz/item/CS_URS_2025_01/013254000" TargetMode="External" /><Relationship Id="rId3" Type="http://schemas.openxmlformats.org/officeDocument/2006/relationships/hyperlink" Target="https://podminky.urs.cz/item/CS_URS_2025_01/013274000" TargetMode="External" /><Relationship Id="rId4" Type="http://schemas.openxmlformats.org/officeDocument/2006/relationships/hyperlink" Target="https://podminky.urs.cz/item/CS_URS_2025_01/013284000" TargetMode="External" /><Relationship Id="rId5" Type="http://schemas.openxmlformats.org/officeDocument/2006/relationships/hyperlink" Target="https://podminky.urs.cz/item/CS_URS_2025_01/013294000" TargetMode="External" /><Relationship Id="rId6" Type="http://schemas.openxmlformats.org/officeDocument/2006/relationships/hyperlink" Target="https://podminky.urs.cz/item/CS_URS_2025_01/032002000" TargetMode="External" /><Relationship Id="rId7" Type="http://schemas.openxmlformats.org/officeDocument/2006/relationships/hyperlink" Target="https://podminky.urs.cz/item/CS_URS_2025_01/063002000" TargetMode="External" /><Relationship Id="rId8" Type="http://schemas.openxmlformats.org/officeDocument/2006/relationships/hyperlink" Target="https://podminky.urs.cz/item/CS_URS_2025_01/091104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2" TargetMode="External" /><Relationship Id="rId2" Type="http://schemas.openxmlformats.org/officeDocument/2006/relationships/hyperlink" Target="https://podminky.urs.cz/item/CS_URS_2025_01/321312113" TargetMode="External" /><Relationship Id="rId3" Type="http://schemas.openxmlformats.org/officeDocument/2006/relationships/hyperlink" Target="https://podminky.urs.cz/item/CS_URS_2025_01/321351010" TargetMode="External" /><Relationship Id="rId4" Type="http://schemas.openxmlformats.org/officeDocument/2006/relationships/hyperlink" Target="https://podminky.urs.cz/item/CS_URS_2025_01/321352010" TargetMode="External" /><Relationship Id="rId5" Type="http://schemas.openxmlformats.org/officeDocument/2006/relationships/hyperlink" Target="https://podminky.urs.cz/item/CS_URS_2025_01/960321271" TargetMode="External" /><Relationship Id="rId6" Type="http://schemas.openxmlformats.org/officeDocument/2006/relationships/hyperlink" Target="https://podminky.urs.cz/item/CS_URS_2025_01/997321211" TargetMode="External" /><Relationship Id="rId7" Type="http://schemas.openxmlformats.org/officeDocument/2006/relationships/hyperlink" Target="https://podminky.urs.cz/item/CS_URS_2025_01/997321219" TargetMode="External" /><Relationship Id="rId8" Type="http://schemas.openxmlformats.org/officeDocument/2006/relationships/hyperlink" Target="https://podminky.urs.cz/item/CS_URS_2025_01/997321522" TargetMode="External" /><Relationship Id="rId9" Type="http://schemas.openxmlformats.org/officeDocument/2006/relationships/hyperlink" Target="https://podminky.urs.cz/item/CS_URS_2025_01/998767102" TargetMode="External" /><Relationship Id="rId10" Type="http://schemas.openxmlformats.org/officeDocument/2006/relationships/hyperlink" Target="https://podminky.urs.cz/item/CS_URS_2025_01/789121152" TargetMode="External" /><Relationship Id="rId11" Type="http://schemas.openxmlformats.org/officeDocument/2006/relationships/hyperlink" Target="https://podminky.urs.cz/item/CS_URS_2025_01/789223522" TargetMode="External" /><Relationship Id="rId12" Type="http://schemas.openxmlformats.org/officeDocument/2006/relationships/hyperlink" Target="https://podminky.urs.cz/item/CS_URS_2025_01/21028000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44000" TargetMode="External" /><Relationship Id="rId2" Type="http://schemas.openxmlformats.org/officeDocument/2006/relationships/hyperlink" Target="https://podminky.urs.cz/item/CS_URS_2025_01/013254000" TargetMode="External" /><Relationship Id="rId3" Type="http://schemas.openxmlformats.org/officeDocument/2006/relationships/hyperlink" Target="https://podminky.urs.cz/item/CS_URS_2025_01/013274000" TargetMode="External" /><Relationship Id="rId4" Type="http://schemas.openxmlformats.org/officeDocument/2006/relationships/hyperlink" Target="https://podminky.urs.cz/item/CS_URS_2025_01/013284000" TargetMode="External" /><Relationship Id="rId5" Type="http://schemas.openxmlformats.org/officeDocument/2006/relationships/hyperlink" Target="https://podminky.urs.cz/item/CS_URS_2025_01/013294000" TargetMode="External" /><Relationship Id="rId6" Type="http://schemas.openxmlformats.org/officeDocument/2006/relationships/hyperlink" Target="https://podminky.urs.cz/item/CS_URS_2025_01/032002000" TargetMode="External" /><Relationship Id="rId7" Type="http://schemas.openxmlformats.org/officeDocument/2006/relationships/hyperlink" Target="https://podminky.urs.cz/item/CS_URS_2025_01/063002000" TargetMode="External" /><Relationship Id="rId8" Type="http://schemas.openxmlformats.org/officeDocument/2006/relationships/hyperlink" Target="https://podminky.urs.cz/item/CS_URS_2025_01/091104000" TargetMode="External" /><Relationship Id="rId9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45</v>
      </c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BerkKop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VD Dolní Beřkovice a VD České Kopisty, obnova vrat a technologických částí jezu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>VD Dolní Beřkovice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2" t="str">
        <f>IF(AN8= "","",AN8)</f>
        <v>8.7.2025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>AW-DAD, s.r.o</v>
      </c>
      <c r="AN49" s="64"/>
      <c r="AO49" s="64"/>
      <c r="AP49" s="64"/>
      <c r="AQ49" s="39"/>
      <c r="AR49" s="43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3" t="str">
        <f>IF(E20="","",E20)</f>
        <v xml:space="preserve"> 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3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ROUND(AS55+AS58,2)</f>
        <v>0</v>
      </c>
      <c r="AT54" s="106">
        <f>ROUND(SUM(AV54:AW54),2)</f>
        <v>0</v>
      </c>
      <c r="AU54" s="107">
        <f>ROUND(AU55+AU58,5)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ROUND(AZ55+AZ58,2)</f>
        <v>0</v>
      </c>
      <c r="BA54" s="106">
        <f>ROUND(BA55+BA58,2)</f>
        <v>0</v>
      </c>
      <c r="BB54" s="106">
        <f>ROUND(BB55+BB58,2)</f>
        <v>0</v>
      </c>
      <c r="BC54" s="106">
        <f>ROUND(BC55+BC58,2)</f>
        <v>0</v>
      </c>
      <c r="BD54" s="108">
        <f>ROUND(BD55+BD58,2)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81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74</v>
      </c>
      <c r="BT55" s="123" t="s">
        <v>82</v>
      </c>
      <c r="BU55" s="123" t="s">
        <v>76</v>
      </c>
      <c r="BV55" s="123" t="s">
        <v>77</v>
      </c>
      <c r="BW55" s="123" t="s">
        <v>83</v>
      </c>
      <c r="BX55" s="123" t="s">
        <v>5</v>
      </c>
      <c r="CL55" s="123" t="s">
        <v>84</v>
      </c>
      <c r="CM55" s="123" t="s">
        <v>85</v>
      </c>
    </row>
    <row r="56" s="4" customFormat="1" ht="16.5" customHeight="1">
      <c r="A56" s="124" t="s">
        <v>86</v>
      </c>
      <c r="B56" s="63"/>
      <c r="C56" s="125"/>
      <c r="D56" s="125"/>
      <c r="E56" s="126" t="s">
        <v>87</v>
      </c>
      <c r="F56" s="126"/>
      <c r="G56" s="126"/>
      <c r="H56" s="126"/>
      <c r="I56" s="126"/>
      <c r="J56" s="125"/>
      <c r="K56" s="126" t="s">
        <v>88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'PS1 - Oprava MPK'!J32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89</v>
      </c>
      <c r="AR56" s="65"/>
      <c r="AS56" s="129">
        <v>0</v>
      </c>
      <c r="AT56" s="130">
        <f>ROUND(SUM(AV56:AW56),2)</f>
        <v>0</v>
      </c>
      <c r="AU56" s="131">
        <f>'PS1 - Oprava MPK'!P93</f>
        <v>0</v>
      </c>
      <c r="AV56" s="130">
        <f>'PS1 - Oprava MPK'!J35</f>
        <v>0</v>
      </c>
      <c r="AW56" s="130">
        <f>'PS1 - Oprava MPK'!J36</f>
        <v>0</v>
      </c>
      <c r="AX56" s="130">
        <f>'PS1 - Oprava MPK'!J37</f>
        <v>0</v>
      </c>
      <c r="AY56" s="130">
        <f>'PS1 - Oprava MPK'!J38</f>
        <v>0</v>
      </c>
      <c r="AZ56" s="130">
        <f>'PS1 - Oprava MPK'!F35</f>
        <v>0</v>
      </c>
      <c r="BA56" s="130">
        <f>'PS1 - Oprava MPK'!F36</f>
        <v>0</v>
      </c>
      <c r="BB56" s="130">
        <f>'PS1 - Oprava MPK'!F37</f>
        <v>0</v>
      </c>
      <c r="BC56" s="130">
        <f>'PS1 - Oprava MPK'!F38</f>
        <v>0</v>
      </c>
      <c r="BD56" s="132">
        <f>'PS1 - Oprava MPK'!F39</f>
        <v>0</v>
      </c>
      <c r="BE56" s="4"/>
      <c r="BT56" s="133" t="s">
        <v>85</v>
      </c>
      <c r="BV56" s="133" t="s">
        <v>77</v>
      </c>
      <c r="BW56" s="133" t="s">
        <v>90</v>
      </c>
      <c r="BX56" s="133" t="s">
        <v>83</v>
      </c>
      <c r="CL56" s="133" t="s">
        <v>84</v>
      </c>
    </row>
    <row r="57" s="4" customFormat="1" ht="16.5" customHeight="1">
      <c r="A57" s="124" t="s">
        <v>86</v>
      </c>
      <c r="B57" s="63"/>
      <c r="C57" s="125"/>
      <c r="D57" s="125"/>
      <c r="E57" s="126" t="s">
        <v>91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'VON - Oprava MPK'!J32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89</v>
      </c>
      <c r="AR57" s="65"/>
      <c r="AS57" s="129">
        <v>0</v>
      </c>
      <c r="AT57" s="130">
        <f>ROUND(SUM(AV57:AW57),2)</f>
        <v>0</v>
      </c>
      <c r="AU57" s="131">
        <f>'VON - Oprava MPK'!P90</f>
        <v>0</v>
      </c>
      <c r="AV57" s="130">
        <f>'VON - Oprava MPK'!J35</f>
        <v>0</v>
      </c>
      <c r="AW57" s="130">
        <f>'VON - Oprava MPK'!J36</f>
        <v>0</v>
      </c>
      <c r="AX57" s="130">
        <f>'VON - Oprava MPK'!J37</f>
        <v>0</v>
      </c>
      <c r="AY57" s="130">
        <f>'VON - Oprava MPK'!J38</f>
        <v>0</v>
      </c>
      <c r="AZ57" s="130">
        <f>'VON - Oprava MPK'!F35</f>
        <v>0</v>
      </c>
      <c r="BA57" s="130">
        <f>'VON - Oprava MPK'!F36</f>
        <v>0</v>
      </c>
      <c r="BB57" s="130">
        <f>'VON - Oprava MPK'!F37</f>
        <v>0</v>
      </c>
      <c r="BC57" s="130">
        <f>'VON - Oprava MPK'!F38</f>
        <v>0</v>
      </c>
      <c r="BD57" s="132">
        <f>'VON - Oprava MPK'!F39</f>
        <v>0</v>
      </c>
      <c r="BE57" s="4"/>
      <c r="BT57" s="133" t="s">
        <v>85</v>
      </c>
      <c r="BV57" s="133" t="s">
        <v>77</v>
      </c>
      <c r="BW57" s="133" t="s">
        <v>92</v>
      </c>
      <c r="BX57" s="133" t="s">
        <v>83</v>
      </c>
      <c r="CL57" s="133" t="s">
        <v>84</v>
      </c>
    </row>
    <row r="58" s="7" customFormat="1" ht="24.75" customHeight="1">
      <c r="A58" s="7"/>
      <c r="B58" s="111"/>
      <c r="C58" s="112"/>
      <c r="D58" s="113" t="s">
        <v>93</v>
      </c>
      <c r="E58" s="113"/>
      <c r="F58" s="113"/>
      <c r="G58" s="113"/>
      <c r="H58" s="113"/>
      <c r="I58" s="114"/>
      <c r="J58" s="113" t="s">
        <v>94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81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74</v>
      </c>
      <c r="BT58" s="123" t="s">
        <v>82</v>
      </c>
      <c r="BU58" s="123" t="s">
        <v>76</v>
      </c>
      <c r="BV58" s="123" t="s">
        <v>77</v>
      </c>
      <c r="BW58" s="123" t="s">
        <v>95</v>
      </c>
      <c r="BX58" s="123" t="s">
        <v>5</v>
      </c>
      <c r="CL58" s="123" t="s">
        <v>96</v>
      </c>
      <c r="CM58" s="123" t="s">
        <v>85</v>
      </c>
    </row>
    <row r="59" s="4" customFormat="1" ht="16.5" customHeight="1">
      <c r="A59" s="124" t="s">
        <v>86</v>
      </c>
      <c r="B59" s="63"/>
      <c r="C59" s="125"/>
      <c r="D59" s="125"/>
      <c r="E59" s="126" t="s">
        <v>97</v>
      </c>
      <c r="F59" s="126"/>
      <c r="G59" s="126"/>
      <c r="H59" s="126"/>
      <c r="I59" s="126"/>
      <c r="J59" s="125"/>
      <c r="K59" s="126" t="s">
        <v>98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'PS01 - Obnova 3CV a MZV n...'!J32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89</v>
      </c>
      <c r="AR59" s="65"/>
      <c r="AS59" s="129">
        <v>0</v>
      </c>
      <c r="AT59" s="130">
        <f>ROUND(SUM(AV59:AW59),2)</f>
        <v>0</v>
      </c>
      <c r="AU59" s="131">
        <f>'PS01 - Obnova 3CV a MZV n...'!P95</f>
        <v>0</v>
      </c>
      <c r="AV59" s="130">
        <f>'PS01 - Obnova 3CV a MZV n...'!J35</f>
        <v>0</v>
      </c>
      <c r="AW59" s="130">
        <f>'PS01 - Obnova 3CV a MZV n...'!J36</f>
        <v>0</v>
      </c>
      <c r="AX59" s="130">
        <f>'PS01 - Obnova 3CV a MZV n...'!J37</f>
        <v>0</v>
      </c>
      <c r="AY59" s="130">
        <f>'PS01 - Obnova 3CV a MZV n...'!J38</f>
        <v>0</v>
      </c>
      <c r="AZ59" s="130">
        <f>'PS01 - Obnova 3CV a MZV n...'!F35</f>
        <v>0</v>
      </c>
      <c r="BA59" s="130">
        <f>'PS01 - Obnova 3CV a MZV n...'!F36</f>
        <v>0</v>
      </c>
      <c r="BB59" s="130">
        <f>'PS01 - Obnova 3CV a MZV n...'!F37</f>
        <v>0</v>
      </c>
      <c r="BC59" s="130">
        <f>'PS01 - Obnova 3CV a MZV n...'!F38</f>
        <v>0</v>
      </c>
      <c r="BD59" s="132">
        <f>'PS01 - Obnova 3CV a MZV n...'!F39</f>
        <v>0</v>
      </c>
      <c r="BE59" s="4"/>
      <c r="BT59" s="133" t="s">
        <v>85</v>
      </c>
      <c r="BV59" s="133" t="s">
        <v>77</v>
      </c>
      <c r="BW59" s="133" t="s">
        <v>99</v>
      </c>
      <c r="BX59" s="133" t="s">
        <v>95</v>
      </c>
      <c r="CL59" s="133" t="s">
        <v>96</v>
      </c>
    </row>
    <row r="60" s="4" customFormat="1" ht="23.25" customHeight="1">
      <c r="A60" s="124" t="s">
        <v>86</v>
      </c>
      <c r="B60" s="63"/>
      <c r="C60" s="125"/>
      <c r="D60" s="125"/>
      <c r="E60" s="126" t="s">
        <v>91</v>
      </c>
      <c r="F60" s="126"/>
      <c r="G60" s="126"/>
      <c r="H60" s="126"/>
      <c r="I60" s="126"/>
      <c r="J60" s="125"/>
      <c r="K60" s="126" t="s">
        <v>100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'VON - VD C.Kopisty, obnov...'!J32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89</v>
      </c>
      <c r="AR60" s="65"/>
      <c r="AS60" s="134">
        <v>0</v>
      </c>
      <c r="AT60" s="135">
        <f>ROUND(SUM(AV60:AW60),2)</f>
        <v>0</v>
      </c>
      <c r="AU60" s="136">
        <f>'VON - VD C.Kopisty, obnov...'!P90</f>
        <v>0</v>
      </c>
      <c r="AV60" s="135">
        <f>'VON - VD C.Kopisty, obnov...'!J35</f>
        <v>0</v>
      </c>
      <c r="AW60" s="135">
        <f>'VON - VD C.Kopisty, obnov...'!J36</f>
        <v>0</v>
      </c>
      <c r="AX60" s="135">
        <f>'VON - VD C.Kopisty, obnov...'!J37</f>
        <v>0</v>
      </c>
      <c r="AY60" s="135">
        <f>'VON - VD C.Kopisty, obnov...'!J38</f>
        <v>0</v>
      </c>
      <c r="AZ60" s="135">
        <f>'VON - VD C.Kopisty, obnov...'!F35</f>
        <v>0</v>
      </c>
      <c r="BA60" s="135">
        <f>'VON - VD C.Kopisty, obnov...'!F36</f>
        <v>0</v>
      </c>
      <c r="BB60" s="135">
        <f>'VON - VD C.Kopisty, obnov...'!F37</f>
        <v>0</v>
      </c>
      <c r="BC60" s="135">
        <f>'VON - VD C.Kopisty, obnov...'!F38</f>
        <v>0</v>
      </c>
      <c r="BD60" s="137">
        <f>'VON - VD C.Kopisty, obnov...'!F39</f>
        <v>0</v>
      </c>
      <c r="BE60" s="4"/>
      <c r="BT60" s="133" t="s">
        <v>85</v>
      </c>
      <c r="BV60" s="133" t="s">
        <v>77</v>
      </c>
      <c r="BW60" s="133" t="s">
        <v>101</v>
      </c>
      <c r="BX60" s="133" t="s">
        <v>95</v>
      </c>
      <c r="CL60" s="133" t="s">
        <v>96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rl5XbBLP/l7AKDfOxRFVHsOtdjY03HGXJuwN6g9HPFnaCrRQKm7NVL0OGrYNjoAhXFWu6QNG74EarVdMSP7jDw==" hashValue="i7Pq37bjfaTdBnYzHdVF44fOQDVGKKGzWEg0Q/K3uJTFxI7TOeQ4IfTfL/pZz1ShGOTeveYJpu2Tz2tAFnI24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S1 - Oprava MPK'!C2" display="/"/>
    <hyperlink ref="A57" location="'VON - Oprava MPK'!C2" display="/"/>
    <hyperlink ref="A59" location="'PS01 - Obnova 3CV a MZV n...'!C2" display="/"/>
    <hyperlink ref="A60" location="'VON - VD C.Kopisty, obn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85</v>
      </c>
    </row>
    <row r="4" hidden="1" s="1" customFormat="1" ht="24.96" customHeight="1">
      <c r="B4" s="19"/>
      <c r="D4" s="140" t="s">
        <v>102</v>
      </c>
      <c r="L4" s="19"/>
      <c r="M4" s="141" t="s">
        <v>10</v>
      </c>
      <c r="AT4" s="16" t="s">
        <v>36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Dolní Beřkovice a VD České Kopisty, obnova vrat a technologických částí jezu</v>
      </c>
      <c r="F7" s="142"/>
      <c r="G7" s="142"/>
      <c r="H7" s="142"/>
      <c r="L7" s="19"/>
    </row>
    <row r="8" hidden="1" s="1" customFormat="1" ht="12" customHeight="1">
      <c r="B8" s="19"/>
      <c r="D8" s="142" t="s">
        <v>103</v>
      </c>
      <c r="L8" s="19"/>
    </row>
    <row r="9" hidden="1" s="2" customFormat="1" ht="16.5" customHeight="1">
      <c r="A9" s="37"/>
      <c r="B9" s="43"/>
      <c r="C9" s="37"/>
      <c r="D9" s="37"/>
      <c r="E9" s="143" t="s">
        <v>104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105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106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84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8.7.2025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37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107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ROUND(J93,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ROUND((SUM(BE93:BE212)),  2)</f>
        <v>0</v>
      </c>
      <c r="G35" s="37"/>
      <c r="H35" s="37"/>
      <c r="I35" s="157">
        <v>0.20999999999999999</v>
      </c>
      <c r="J35" s="156">
        <f>ROUND(((SUM(BE93:BE212))*I35),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ROUND((SUM(BF93:BF212)),  2)</f>
        <v>0</v>
      </c>
      <c r="G36" s="37"/>
      <c r="H36" s="37"/>
      <c r="I36" s="157">
        <v>0.12</v>
      </c>
      <c r="J36" s="156">
        <f>ROUND(((SUM(BF93:BF212))*I36),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ROUND((SUM(BG93:BG212)),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49</v>
      </c>
      <c r="F38" s="156">
        <f>ROUND((SUM(BH93:BH212)),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ROUND((SUM(BI93:BI212)),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26.25" customHeight="1">
      <c r="A50" s="37"/>
      <c r="B50" s="38"/>
      <c r="C50" s="39"/>
      <c r="D50" s="39"/>
      <c r="E50" s="169" t="str">
        <f>E7</f>
        <v>VD Dolní Beřkovice a VD České Kopisty, obnova vrat a technologických částí jezu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104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PS1 - Oprava MPK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VD Dolní Beřkovice</v>
      </c>
      <c r="G56" s="39"/>
      <c r="H56" s="39"/>
      <c r="I56" s="31" t="s">
        <v>23</v>
      </c>
      <c r="J56" s="72" t="str">
        <f>IF(J14="","",J14)</f>
        <v>8.7.2025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AW-DAD, s.r.o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>MD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109</v>
      </c>
      <c r="D61" s="171"/>
      <c r="E61" s="171"/>
      <c r="F61" s="171"/>
      <c r="G61" s="171"/>
      <c r="H61" s="171"/>
      <c r="I61" s="171"/>
      <c r="J61" s="172" t="s">
        <v>110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J93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111</v>
      </c>
    </row>
    <row r="64" hidden="1" s="9" customFormat="1" ht="24.96" customHeight="1">
      <c r="A64" s="9"/>
      <c r="B64" s="174"/>
      <c r="C64" s="175"/>
      <c r="D64" s="176" t="s">
        <v>112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J99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4"/>
      <c r="C67" s="175"/>
      <c r="D67" s="176" t="s">
        <v>115</v>
      </c>
      <c r="E67" s="177"/>
      <c r="F67" s="177"/>
      <c r="G67" s="177"/>
      <c r="H67" s="177"/>
      <c r="I67" s="177"/>
      <c r="J67" s="178">
        <f>J134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J135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117</v>
      </c>
      <c r="E69" s="182"/>
      <c r="F69" s="182"/>
      <c r="G69" s="182"/>
      <c r="H69" s="182"/>
      <c r="I69" s="182"/>
      <c r="J69" s="183">
        <f>J176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4"/>
      <c r="C70" s="175"/>
      <c r="D70" s="176" t="s">
        <v>118</v>
      </c>
      <c r="E70" s="177"/>
      <c r="F70" s="177"/>
      <c r="G70" s="177"/>
      <c r="H70" s="177"/>
      <c r="I70" s="177"/>
      <c r="J70" s="178">
        <f>J208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80"/>
      <c r="C71" s="125"/>
      <c r="D71" s="181" t="s">
        <v>119</v>
      </c>
      <c r="E71" s="182"/>
      <c r="F71" s="182"/>
      <c r="G71" s="182"/>
      <c r="H71" s="182"/>
      <c r="I71" s="182"/>
      <c r="J71" s="183">
        <f>J209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 s="2" customFormat="1" ht="6.96" customHeight="1">
      <c r="A73" s="37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hidden="1"/>
    <row r="75" hidden="1"/>
    <row r="76" hidden="1"/>
    <row r="77" s="2" customFormat="1" ht="6.96" customHeight="1">
      <c r="A77" s="37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120</v>
      </c>
      <c r="D78" s="39"/>
      <c r="E78" s="39"/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6.25" customHeight="1">
      <c r="A81" s="37"/>
      <c r="B81" s="38"/>
      <c r="C81" s="39"/>
      <c r="D81" s="39"/>
      <c r="E81" s="169" t="str">
        <f>E7</f>
        <v>VD Dolní Beřkovice a VD České Kopisty, obnova vrat a technologických částí jezu</v>
      </c>
      <c r="F81" s="31"/>
      <c r="G81" s="31"/>
      <c r="H81" s="31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0"/>
      <c r="C82" s="31" t="s">
        <v>103</v>
      </c>
      <c r="D82" s="21"/>
      <c r="E82" s="21"/>
      <c r="F82" s="21"/>
      <c r="G82" s="21"/>
      <c r="H82" s="21"/>
      <c r="I82" s="21"/>
      <c r="J82" s="21"/>
      <c r="K82" s="21"/>
      <c r="L82" s="19"/>
    </row>
    <row r="83" s="2" customFormat="1" ht="16.5" customHeight="1">
      <c r="A83" s="37"/>
      <c r="B83" s="38"/>
      <c r="C83" s="39"/>
      <c r="D83" s="39"/>
      <c r="E83" s="169" t="s">
        <v>104</v>
      </c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105</v>
      </c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9" t="str">
        <f>E11</f>
        <v>PS1 - Oprava MPK</v>
      </c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F14</f>
        <v>VD Dolní Beřkovice</v>
      </c>
      <c r="G87" s="39"/>
      <c r="H87" s="39"/>
      <c r="I87" s="31" t="s">
        <v>23</v>
      </c>
      <c r="J87" s="72" t="str">
        <f>IF(J14="","",J14)</f>
        <v>8.7.2025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E17</f>
        <v>Povodí Labe, státní podnik</v>
      </c>
      <c r="G89" s="39"/>
      <c r="H89" s="39"/>
      <c r="I89" s="31" t="s">
        <v>33</v>
      </c>
      <c r="J89" s="35" t="str">
        <f>E23</f>
        <v>AW-DAD, s.r.o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31</v>
      </c>
      <c r="D90" s="39"/>
      <c r="E90" s="39"/>
      <c r="F90" s="26" t="str">
        <f>IF(E20="","",E20)</f>
        <v>Vyplň údaj</v>
      </c>
      <c r="G90" s="39"/>
      <c r="H90" s="39"/>
      <c r="I90" s="31" t="s">
        <v>37</v>
      </c>
      <c r="J90" s="35" t="str">
        <f>E26</f>
        <v>MD</v>
      </c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85"/>
      <c r="B92" s="186"/>
      <c r="C92" s="187" t="s">
        <v>121</v>
      </c>
      <c r="D92" s="188" t="s">
        <v>60</v>
      </c>
      <c r="E92" s="188" t="s">
        <v>56</v>
      </c>
      <c r="F92" s="188" t="s">
        <v>57</v>
      </c>
      <c r="G92" s="188" t="s">
        <v>122</v>
      </c>
      <c r="H92" s="188" t="s">
        <v>123</v>
      </c>
      <c r="I92" s="188" t="s">
        <v>124</v>
      </c>
      <c r="J92" s="188" t="s">
        <v>110</v>
      </c>
      <c r="K92" s="189" t="s">
        <v>125</v>
      </c>
      <c r="L92" s="190"/>
      <c r="M92" s="92" t="s">
        <v>19</v>
      </c>
      <c r="N92" s="93" t="s">
        <v>45</v>
      </c>
      <c r="O92" s="93" t="s">
        <v>126</v>
      </c>
      <c r="P92" s="93" t="s">
        <v>127</v>
      </c>
      <c r="Q92" s="93" t="s">
        <v>128</v>
      </c>
      <c r="R92" s="93" t="s">
        <v>129</v>
      </c>
      <c r="S92" s="93" t="s">
        <v>130</v>
      </c>
      <c r="T92" s="94" t="s">
        <v>131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7"/>
      <c r="B93" s="38"/>
      <c r="C93" s="99" t="s">
        <v>132</v>
      </c>
      <c r="D93" s="39"/>
      <c r="E93" s="39"/>
      <c r="F93" s="39"/>
      <c r="G93" s="39"/>
      <c r="H93" s="39"/>
      <c r="I93" s="39"/>
      <c r="J93" s="191">
        <f>BK93</f>
        <v>0</v>
      </c>
      <c r="K93" s="39"/>
      <c r="L93" s="43"/>
      <c r="M93" s="95"/>
      <c r="N93" s="192"/>
      <c r="O93" s="96"/>
      <c r="P93" s="193">
        <f>P94+P134+P208</f>
        <v>0</v>
      </c>
      <c r="Q93" s="96"/>
      <c r="R93" s="193">
        <f>R94+R134+R208</f>
        <v>19.971160000000001</v>
      </c>
      <c r="S93" s="96"/>
      <c r="T93" s="194">
        <f>T94+T134+T208</f>
        <v>15.84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74</v>
      </c>
      <c r="AU93" s="16" t="s">
        <v>111</v>
      </c>
      <c r="BK93" s="195">
        <f>BK94+BK134+BK208</f>
        <v>0</v>
      </c>
    </row>
    <row r="94" s="12" customFormat="1" ht="25.92" customHeight="1">
      <c r="A94" s="12"/>
      <c r="B94" s="196"/>
      <c r="C94" s="197"/>
      <c r="D94" s="198" t="s">
        <v>74</v>
      </c>
      <c r="E94" s="199" t="s">
        <v>133</v>
      </c>
      <c r="F94" s="199" t="s">
        <v>134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P95+P99</f>
        <v>0</v>
      </c>
      <c r="Q94" s="204"/>
      <c r="R94" s="205">
        <f>R95+R99</f>
        <v>0.019200000000000002</v>
      </c>
      <c r="S94" s="204"/>
      <c r="T94" s="206">
        <f>T95+T99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82</v>
      </c>
      <c r="AT94" s="208" t="s">
        <v>74</v>
      </c>
      <c r="AU94" s="208" t="s">
        <v>75</v>
      </c>
      <c r="AY94" s="207" t="s">
        <v>135</v>
      </c>
      <c r="BK94" s="209">
        <f>BK95+BK99</f>
        <v>0</v>
      </c>
    </row>
    <row r="95" s="12" customFormat="1" ht="22.8" customHeight="1">
      <c r="A95" s="12"/>
      <c r="B95" s="196"/>
      <c r="C95" s="197"/>
      <c r="D95" s="198" t="s">
        <v>74</v>
      </c>
      <c r="E95" s="210" t="s">
        <v>82</v>
      </c>
      <c r="F95" s="210" t="s">
        <v>136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SUM(P96:P98)</f>
        <v>0</v>
      </c>
      <c r="Q95" s="204"/>
      <c r="R95" s="205">
        <f>SUM(R96:R98)</f>
        <v>0.019200000000000002</v>
      </c>
      <c r="S95" s="204"/>
      <c r="T95" s="206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82</v>
      </c>
      <c r="AT95" s="208" t="s">
        <v>74</v>
      </c>
      <c r="AU95" s="208" t="s">
        <v>82</v>
      </c>
      <c r="AY95" s="207" t="s">
        <v>135</v>
      </c>
      <c r="BK95" s="209">
        <f>SUM(BK96:BK98)</f>
        <v>0</v>
      </c>
    </row>
    <row r="96" s="2" customFormat="1" ht="33" customHeight="1">
      <c r="A96" s="37"/>
      <c r="B96" s="38"/>
      <c r="C96" s="212" t="s">
        <v>82</v>
      </c>
      <c r="D96" s="212" t="s">
        <v>137</v>
      </c>
      <c r="E96" s="213" t="s">
        <v>138</v>
      </c>
      <c r="F96" s="214" t="s">
        <v>139</v>
      </c>
      <c r="G96" s="215" t="s">
        <v>140</v>
      </c>
      <c r="H96" s="216">
        <v>480</v>
      </c>
      <c r="I96" s="217"/>
      <c r="J96" s="218">
        <f>ROUND(I96*H96,2)</f>
        <v>0</v>
      </c>
      <c r="K96" s="214" t="s">
        <v>141</v>
      </c>
      <c r="L96" s="43"/>
      <c r="M96" s="219" t="s">
        <v>19</v>
      </c>
      <c r="N96" s="220" t="s">
        <v>48</v>
      </c>
      <c r="O96" s="84"/>
      <c r="P96" s="221">
        <f>O96*H96</f>
        <v>0</v>
      </c>
      <c r="Q96" s="221">
        <v>4.0000000000000003E-05</v>
      </c>
      <c r="R96" s="221">
        <f>Q96*H96</f>
        <v>0.019200000000000002</v>
      </c>
      <c r="S96" s="221">
        <v>0</v>
      </c>
      <c r="T96" s="22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3" t="s">
        <v>82</v>
      </c>
      <c r="AT96" s="223" t="s">
        <v>137</v>
      </c>
      <c r="AU96" s="223" t="s">
        <v>85</v>
      </c>
      <c r="AY96" s="16" t="s">
        <v>135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6" t="s">
        <v>142</v>
      </c>
      <c r="BK96" s="224">
        <f>ROUND(I96*H96,2)</f>
        <v>0</v>
      </c>
      <c r="BL96" s="16" t="s">
        <v>82</v>
      </c>
      <c r="BM96" s="223" t="s">
        <v>143</v>
      </c>
    </row>
    <row r="97" s="2" customFormat="1">
      <c r="A97" s="37"/>
      <c r="B97" s="38"/>
      <c r="C97" s="39"/>
      <c r="D97" s="225" t="s">
        <v>144</v>
      </c>
      <c r="E97" s="39"/>
      <c r="F97" s="226" t="s">
        <v>145</v>
      </c>
      <c r="G97" s="39"/>
      <c r="H97" s="39"/>
      <c r="I97" s="227"/>
      <c r="J97" s="39"/>
      <c r="K97" s="39"/>
      <c r="L97" s="43"/>
      <c r="M97" s="228"/>
      <c r="N97" s="229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144</v>
      </c>
      <c r="AU97" s="16" t="s">
        <v>85</v>
      </c>
    </row>
    <row r="98" s="13" customFormat="1">
      <c r="A98" s="13"/>
      <c r="B98" s="230"/>
      <c r="C98" s="231"/>
      <c r="D98" s="232" t="s">
        <v>146</v>
      </c>
      <c r="E98" s="233" t="s">
        <v>19</v>
      </c>
      <c r="F98" s="234" t="s">
        <v>147</v>
      </c>
      <c r="G98" s="231"/>
      <c r="H98" s="235">
        <v>480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146</v>
      </c>
      <c r="AU98" s="241" t="s">
        <v>85</v>
      </c>
      <c r="AV98" s="13" t="s">
        <v>85</v>
      </c>
      <c r="AW98" s="13" t="s">
        <v>36</v>
      </c>
      <c r="AX98" s="13" t="s">
        <v>82</v>
      </c>
      <c r="AY98" s="241" t="s">
        <v>135</v>
      </c>
    </row>
    <row r="99" s="12" customFormat="1" ht="22.8" customHeight="1">
      <c r="A99" s="12"/>
      <c r="B99" s="196"/>
      <c r="C99" s="197"/>
      <c r="D99" s="198" t="s">
        <v>74</v>
      </c>
      <c r="E99" s="210" t="s">
        <v>148</v>
      </c>
      <c r="F99" s="210" t="s">
        <v>149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SUM(P100:P133)</f>
        <v>0</v>
      </c>
      <c r="Q99" s="204"/>
      <c r="R99" s="205">
        <f>SUM(R100:R133)</f>
        <v>0</v>
      </c>
      <c r="S99" s="204"/>
      <c r="T99" s="206">
        <f>SUM(T100:T133)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82</v>
      </c>
      <c r="AT99" s="208" t="s">
        <v>74</v>
      </c>
      <c r="AU99" s="208" t="s">
        <v>82</v>
      </c>
      <c r="AY99" s="207" t="s">
        <v>135</v>
      </c>
      <c r="BK99" s="209">
        <f>SUM(BK100:BK133)</f>
        <v>0</v>
      </c>
    </row>
    <row r="100" s="2" customFormat="1" ht="21.75" customHeight="1">
      <c r="A100" s="37"/>
      <c r="B100" s="38"/>
      <c r="C100" s="212" t="s">
        <v>85</v>
      </c>
      <c r="D100" s="212" t="s">
        <v>137</v>
      </c>
      <c r="E100" s="213" t="s">
        <v>150</v>
      </c>
      <c r="F100" s="214" t="s">
        <v>151</v>
      </c>
      <c r="G100" s="215" t="s">
        <v>140</v>
      </c>
      <c r="H100" s="216">
        <v>44</v>
      </c>
      <c r="I100" s="217"/>
      <c r="J100" s="218">
        <f>ROUND(I100*H100,2)</f>
        <v>0</v>
      </c>
      <c r="K100" s="214" t="s">
        <v>19</v>
      </c>
      <c r="L100" s="43"/>
      <c r="M100" s="219" t="s">
        <v>19</v>
      </c>
      <c r="N100" s="220" t="s">
        <v>48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3" t="s">
        <v>142</v>
      </c>
      <c r="AT100" s="223" t="s">
        <v>137</v>
      </c>
      <c r="AU100" s="223" t="s">
        <v>85</v>
      </c>
      <c r="AY100" s="16" t="s">
        <v>135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6" t="s">
        <v>142</v>
      </c>
      <c r="BK100" s="224">
        <f>ROUND(I100*H100,2)</f>
        <v>0</v>
      </c>
      <c r="BL100" s="16" t="s">
        <v>142</v>
      </c>
      <c r="BM100" s="223" t="s">
        <v>152</v>
      </c>
    </row>
    <row r="101" s="2" customFormat="1">
      <c r="A101" s="37"/>
      <c r="B101" s="38"/>
      <c r="C101" s="39"/>
      <c r="D101" s="232" t="s">
        <v>153</v>
      </c>
      <c r="E101" s="39"/>
      <c r="F101" s="242" t="s">
        <v>154</v>
      </c>
      <c r="G101" s="39"/>
      <c r="H101" s="39"/>
      <c r="I101" s="227"/>
      <c r="J101" s="39"/>
      <c r="K101" s="39"/>
      <c r="L101" s="43"/>
      <c r="M101" s="228"/>
      <c r="N101" s="229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153</v>
      </c>
      <c r="AU101" s="16" t="s">
        <v>85</v>
      </c>
    </row>
    <row r="102" s="13" customFormat="1">
      <c r="A102" s="13"/>
      <c r="B102" s="230"/>
      <c r="C102" s="231"/>
      <c r="D102" s="232" t="s">
        <v>146</v>
      </c>
      <c r="E102" s="233" t="s">
        <v>19</v>
      </c>
      <c r="F102" s="234" t="s">
        <v>155</v>
      </c>
      <c r="G102" s="231"/>
      <c r="H102" s="235">
        <v>24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146</v>
      </c>
      <c r="AU102" s="241" t="s">
        <v>85</v>
      </c>
      <c r="AV102" s="13" t="s">
        <v>85</v>
      </c>
      <c r="AW102" s="13" t="s">
        <v>36</v>
      </c>
      <c r="AX102" s="13" t="s">
        <v>75</v>
      </c>
      <c r="AY102" s="241" t="s">
        <v>135</v>
      </c>
    </row>
    <row r="103" s="13" customFormat="1">
      <c r="A103" s="13"/>
      <c r="B103" s="230"/>
      <c r="C103" s="231"/>
      <c r="D103" s="232" t="s">
        <v>146</v>
      </c>
      <c r="E103" s="233" t="s">
        <v>19</v>
      </c>
      <c r="F103" s="234" t="s">
        <v>156</v>
      </c>
      <c r="G103" s="231"/>
      <c r="H103" s="235">
        <v>20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146</v>
      </c>
      <c r="AU103" s="241" t="s">
        <v>85</v>
      </c>
      <c r="AV103" s="13" t="s">
        <v>85</v>
      </c>
      <c r="AW103" s="13" t="s">
        <v>36</v>
      </c>
      <c r="AX103" s="13" t="s">
        <v>75</v>
      </c>
      <c r="AY103" s="241" t="s">
        <v>135</v>
      </c>
    </row>
    <row r="104" s="14" customFormat="1">
      <c r="A104" s="14"/>
      <c r="B104" s="243"/>
      <c r="C104" s="244"/>
      <c r="D104" s="232" t="s">
        <v>146</v>
      </c>
      <c r="E104" s="245" t="s">
        <v>19</v>
      </c>
      <c r="F104" s="246" t="s">
        <v>157</v>
      </c>
      <c r="G104" s="244"/>
      <c r="H104" s="247">
        <v>44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146</v>
      </c>
      <c r="AU104" s="253" t="s">
        <v>85</v>
      </c>
      <c r="AV104" s="14" t="s">
        <v>142</v>
      </c>
      <c r="AW104" s="14" t="s">
        <v>36</v>
      </c>
      <c r="AX104" s="14" t="s">
        <v>82</v>
      </c>
      <c r="AY104" s="253" t="s">
        <v>135</v>
      </c>
    </row>
    <row r="105" s="2" customFormat="1" ht="24.15" customHeight="1">
      <c r="A105" s="37"/>
      <c r="B105" s="38"/>
      <c r="C105" s="212" t="s">
        <v>158</v>
      </c>
      <c r="D105" s="212" t="s">
        <v>137</v>
      </c>
      <c r="E105" s="213" t="s">
        <v>159</v>
      </c>
      <c r="F105" s="214" t="s">
        <v>160</v>
      </c>
      <c r="G105" s="215" t="s">
        <v>140</v>
      </c>
      <c r="H105" s="216">
        <v>32</v>
      </c>
      <c r="I105" s="217"/>
      <c r="J105" s="218">
        <f>ROUND(I105*H105,2)</f>
        <v>0</v>
      </c>
      <c r="K105" s="214" t="s">
        <v>19</v>
      </c>
      <c r="L105" s="43"/>
      <c r="M105" s="219" t="s">
        <v>19</v>
      </c>
      <c r="N105" s="220" t="s">
        <v>48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3" t="s">
        <v>142</v>
      </c>
      <c r="AT105" s="223" t="s">
        <v>137</v>
      </c>
      <c r="AU105" s="223" t="s">
        <v>85</v>
      </c>
      <c r="AY105" s="16" t="s">
        <v>135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6" t="s">
        <v>142</v>
      </c>
      <c r="BK105" s="224">
        <f>ROUND(I105*H105,2)</f>
        <v>0</v>
      </c>
      <c r="BL105" s="16" t="s">
        <v>142</v>
      </c>
      <c r="BM105" s="223" t="s">
        <v>161</v>
      </c>
    </row>
    <row r="106" s="2" customFormat="1">
      <c r="A106" s="37"/>
      <c r="B106" s="38"/>
      <c r="C106" s="39"/>
      <c r="D106" s="232" t="s">
        <v>153</v>
      </c>
      <c r="E106" s="39"/>
      <c r="F106" s="242" t="s">
        <v>162</v>
      </c>
      <c r="G106" s="39"/>
      <c r="H106" s="39"/>
      <c r="I106" s="227"/>
      <c r="J106" s="39"/>
      <c r="K106" s="39"/>
      <c r="L106" s="43"/>
      <c r="M106" s="228"/>
      <c r="N106" s="229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153</v>
      </c>
      <c r="AU106" s="16" t="s">
        <v>85</v>
      </c>
    </row>
    <row r="107" s="13" customFormat="1">
      <c r="A107" s="13"/>
      <c r="B107" s="230"/>
      <c r="C107" s="231"/>
      <c r="D107" s="232" t="s">
        <v>146</v>
      </c>
      <c r="E107" s="233" t="s">
        <v>19</v>
      </c>
      <c r="F107" s="234" t="s">
        <v>163</v>
      </c>
      <c r="G107" s="231"/>
      <c r="H107" s="235">
        <v>16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146</v>
      </c>
      <c r="AU107" s="241" t="s">
        <v>85</v>
      </c>
      <c r="AV107" s="13" t="s">
        <v>85</v>
      </c>
      <c r="AW107" s="13" t="s">
        <v>36</v>
      </c>
      <c r="AX107" s="13" t="s">
        <v>75</v>
      </c>
      <c r="AY107" s="241" t="s">
        <v>135</v>
      </c>
    </row>
    <row r="108" s="13" customFormat="1">
      <c r="A108" s="13"/>
      <c r="B108" s="230"/>
      <c r="C108" s="231"/>
      <c r="D108" s="232" t="s">
        <v>146</v>
      </c>
      <c r="E108" s="233" t="s">
        <v>19</v>
      </c>
      <c r="F108" s="234" t="s">
        <v>164</v>
      </c>
      <c r="G108" s="231"/>
      <c r="H108" s="235">
        <v>16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146</v>
      </c>
      <c r="AU108" s="241" t="s">
        <v>85</v>
      </c>
      <c r="AV108" s="13" t="s">
        <v>85</v>
      </c>
      <c r="AW108" s="13" t="s">
        <v>36</v>
      </c>
      <c r="AX108" s="13" t="s">
        <v>75</v>
      </c>
      <c r="AY108" s="241" t="s">
        <v>135</v>
      </c>
    </row>
    <row r="109" s="14" customFormat="1">
      <c r="A109" s="14"/>
      <c r="B109" s="243"/>
      <c r="C109" s="244"/>
      <c r="D109" s="232" t="s">
        <v>146</v>
      </c>
      <c r="E109" s="245" t="s">
        <v>19</v>
      </c>
      <c r="F109" s="246" t="s">
        <v>157</v>
      </c>
      <c r="G109" s="244"/>
      <c r="H109" s="247">
        <v>32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146</v>
      </c>
      <c r="AU109" s="253" t="s">
        <v>85</v>
      </c>
      <c r="AV109" s="14" t="s">
        <v>142</v>
      </c>
      <c r="AW109" s="14" t="s">
        <v>36</v>
      </c>
      <c r="AX109" s="14" t="s">
        <v>82</v>
      </c>
      <c r="AY109" s="253" t="s">
        <v>135</v>
      </c>
    </row>
    <row r="110" s="2" customFormat="1" ht="37.8" customHeight="1">
      <c r="A110" s="37"/>
      <c r="B110" s="38"/>
      <c r="C110" s="212" t="s">
        <v>142</v>
      </c>
      <c r="D110" s="212" t="s">
        <v>137</v>
      </c>
      <c r="E110" s="213" t="s">
        <v>165</v>
      </c>
      <c r="F110" s="214" t="s">
        <v>166</v>
      </c>
      <c r="G110" s="215" t="s">
        <v>167</v>
      </c>
      <c r="H110" s="216">
        <v>196</v>
      </c>
      <c r="I110" s="217"/>
      <c r="J110" s="218">
        <f>ROUND(I110*H110,2)</f>
        <v>0</v>
      </c>
      <c r="K110" s="214" t="s">
        <v>141</v>
      </c>
      <c r="L110" s="43"/>
      <c r="M110" s="219" t="s">
        <v>19</v>
      </c>
      <c r="N110" s="220" t="s">
        <v>48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3" t="s">
        <v>82</v>
      </c>
      <c r="AT110" s="223" t="s">
        <v>137</v>
      </c>
      <c r="AU110" s="223" t="s">
        <v>85</v>
      </c>
      <c r="AY110" s="16" t="s">
        <v>135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6" t="s">
        <v>142</v>
      </c>
      <c r="BK110" s="224">
        <f>ROUND(I110*H110,2)</f>
        <v>0</v>
      </c>
      <c r="BL110" s="16" t="s">
        <v>82</v>
      </c>
      <c r="BM110" s="223" t="s">
        <v>168</v>
      </c>
    </row>
    <row r="111" s="2" customFormat="1">
      <c r="A111" s="37"/>
      <c r="B111" s="38"/>
      <c r="C111" s="39"/>
      <c r="D111" s="225" t="s">
        <v>144</v>
      </c>
      <c r="E111" s="39"/>
      <c r="F111" s="226" t="s">
        <v>169</v>
      </c>
      <c r="G111" s="39"/>
      <c r="H111" s="39"/>
      <c r="I111" s="227"/>
      <c r="J111" s="39"/>
      <c r="K111" s="39"/>
      <c r="L111" s="43"/>
      <c r="M111" s="228"/>
      <c r="N111" s="229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144</v>
      </c>
      <c r="AU111" s="16" t="s">
        <v>85</v>
      </c>
    </row>
    <row r="112" s="13" customFormat="1">
      <c r="A112" s="13"/>
      <c r="B112" s="230"/>
      <c r="C112" s="231"/>
      <c r="D112" s="232" t="s">
        <v>146</v>
      </c>
      <c r="E112" s="233" t="s">
        <v>19</v>
      </c>
      <c r="F112" s="234" t="s">
        <v>170</v>
      </c>
      <c r="G112" s="231"/>
      <c r="H112" s="235">
        <v>196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146</v>
      </c>
      <c r="AU112" s="241" t="s">
        <v>85</v>
      </c>
      <c r="AV112" s="13" t="s">
        <v>85</v>
      </c>
      <c r="AW112" s="13" t="s">
        <v>36</v>
      </c>
      <c r="AX112" s="13" t="s">
        <v>82</v>
      </c>
      <c r="AY112" s="241" t="s">
        <v>135</v>
      </c>
    </row>
    <row r="113" s="2" customFormat="1" ht="44.25" customHeight="1">
      <c r="A113" s="37"/>
      <c r="B113" s="38"/>
      <c r="C113" s="212" t="s">
        <v>171</v>
      </c>
      <c r="D113" s="212" t="s">
        <v>137</v>
      </c>
      <c r="E113" s="213" t="s">
        <v>172</v>
      </c>
      <c r="F113" s="214" t="s">
        <v>173</v>
      </c>
      <c r="G113" s="215" t="s">
        <v>167</v>
      </c>
      <c r="H113" s="216">
        <v>23520</v>
      </c>
      <c r="I113" s="217"/>
      <c r="J113" s="218">
        <f>ROUND(I113*H113,2)</f>
        <v>0</v>
      </c>
      <c r="K113" s="214" t="s">
        <v>141</v>
      </c>
      <c r="L113" s="43"/>
      <c r="M113" s="219" t="s">
        <v>19</v>
      </c>
      <c r="N113" s="220" t="s">
        <v>48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3" t="s">
        <v>82</v>
      </c>
      <c r="AT113" s="223" t="s">
        <v>137</v>
      </c>
      <c r="AU113" s="223" t="s">
        <v>85</v>
      </c>
      <c r="AY113" s="16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6" t="s">
        <v>142</v>
      </c>
      <c r="BK113" s="224">
        <f>ROUND(I113*H113,2)</f>
        <v>0</v>
      </c>
      <c r="BL113" s="16" t="s">
        <v>82</v>
      </c>
      <c r="BM113" s="223" t="s">
        <v>174</v>
      </c>
    </row>
    <row r="114" s="2" customFormat="1">
      <c r="A114" s="37"/>
      <c r="B114" s="38"/>
      <c r="C114" s="39"/>
      <c r="D114" s="225" t="s">
        <v>144</v>
      </c>
      <c r="E114" s="39"/>
      <c r="F114" s="226" t="s">
        <v>175</v>
      </c>
      <c r="G114" s="39"/>
      <c r="H114" s="39"/>
      <c r="I114" s="227"/>
      <c r="J114" s="39"/>
      <c r="K114" s="39"/>
      <c r="L114" s="43"/>
      <c r="M114" s="228"/>
      <c r="N114" s="229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144</v>
      </c>
      <c r="AU114" s="16" t="s">
        <v>85</v>
      </c>
    </row>
    <row r="115" s="13" customFormat="1">
      <c r="A115" s="13"/>
      <c r="B115" s="230"/>
      <c r="C115" s="231"/>
      <c r="D115" s="232" t="s">
        <v>146</v>
      </c>
      <c r="E115" s="233" t="s">
        <v>19</v>
      </c>
      <c r="F115" s="234" t="s">
        <v>176</v>
      </c>
      <c r="G115" s="231"/>
      <c r="H115" s="235">
        <v>23520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146</v>
      </c>
      <c r="AU115" s="241" t="s">
        <v>85</v>
      </c>
      <c r="AV115" s="13" t="s">
        <v>85</v>
      </c>
      <c r="AW115" s="13" t="s">
        <v>36</v>
      </c>
      <c r="AX115" s="13" t="s">
        <v>82</v>
      </c>
      <c r="AY115" s="241" t="s">
        <v>135</v>
      </c>
    </row>
    <row r="116" s="2" customFormat="1" ht="37.8" customHeight="1">
      <c r="A116" s="37"/>
      <c r="B116" s="38"/>
      <c r="C116" s="212" t="s">
        <v>177</v>
      </c>
      <c r="D116" s="212" t="s">
        <v>137</v>
      </c>
      <c r="E116" s="213" t="s">
        <v>178</v>
      </c>
      <c r="F116" s="214" t="s">
        <v>179</v>
      </c>
      <c r="G116" s="215" t="s">
        <v>167</v>
      </c>
      <c r="H116" s="216">
        <v>196</v>
      </c>
      <c r="I116" s="217"/>
      <c r="J116" s="218">
        <f>ROUND(I116*H116,2)</f>
        <v>0</v>
      </c>
      <c r="K116" s="214" t="s">
        <v>141</v>
      </c>
      <c r="L116" s="43"/>
      <c r="M116" s="219" t="s">
        <v>19</v>
      </c>
      <c r="N116" s="220" t="s">
        <v>48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3" t="s">
        <v>82</v>
      </c>
      <c r="AT116" s="223" t="s">
        <v>137</v>
      </c>
      <c r="AU116" s="223" t="s">
        <v>85</v>
      </c>
      <c r="AY116" s="16" t="s">
        <v>135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6" t="s">
        <v>142</v>
      </c>
      <c r="BK116" s="224">
        <f>ROUND(I116*H116,2)</f>
        <v>0</v>
      </c>
      <c r="BL116" s="16" t="s">
        <v>82</v>
      </c>
      <c r="BM116" s="223" t="s">
        <v>180</v>
      </c>
    </row>
    <row r="117" s="2" customFormat="1">
      <c r="A117" s="37"/>
      <c r="B117" s="38"/>
      <c r="C117" s="39"/>
      <c r="D117" s="225" t="s">
        <v>144</v>
      </c>
      <c r="E117" s="39"/>
      <c r="F117" s="226" t="s">
        <v>181</v>
      </c>
      <c r="G117" s="39"/>
      <c r="H117" s="39"/>
      <c r="I117" s="227"/>
      <c r="J117" s="39"/>
      <c r="K117" s="39"/>
      <c r="L117" s="43"/>
      <c r="M117" s="228"/>
      <c r="N117" s="229"/>
      <c r="O117" s="84"/>
      <c r="P117" s="84"/>
      <c r="Q117" s="84"/>
      <c r="R117" s="84"/>
      <c r="S117" s="84"/>
      <c r="T117" s="85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144</v>
      </c>
      <c r="AU117" s="16" t="s">
        <v>85</v>
      </c>
    </row>
    <row r="118" s="2" customFormat="1" ht="37.8" customHeight="1">
      <c r="A118" s="37"/>
      <c r="B118" s="38"/>
      <c r="C118" s="212" t="s">
        <v>182</v>
      </c>
      <c r="D118" s="212" t="s">
        <v>137</v>
      </c>
      <c r="E118" s="213" t="s">
        <v>183</v>
      </c>
      <c r="F118" s="214" t="s">
        <v>184</v>
      </c>
      <c r="G118" s="215" t="s">
        <v>167</v>
      </c>
      <c r="H118" s="216">
        <v>21</v>
      </c>
      <c r="I118" s="217"/>
      <c r="J118" s="218">
        <f>ROUND(I118*H118,2)</f>
        <v>0</v>
      </c>
      <c r="K118" s="214" t="s">
        <v>141</v>
      </c>
      <c r="L118" s="43"/>
      <c r="M118" s="219" t="s">
        <v>19</v>
      </c>
      <c r="N118" s="220" t="s">
        <v>48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3" t="s">
        <v>82</v>
      </c>
      <c r="AT118" s="223" t="s">
        <v>137</v>
      </c>
      <c r="AU118" s="223" t="s">
        <v>85</v>
      </c>
      <c r="AY118" s="16" t="s">
        <v>135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6" t="s">
        <v>142</v>
      </c>
      <c r="BK118" s="224">
        <f>ROUND(I118*H118,2)</f>
        <v>0</v>
      </c>
      <c r="BL118" s="16" t="s">
        <v>82</v>
      </c>
      <c r="BM118" s="223" t="s">
        <v>185</v>
      </c>
    </row>
    <row r="119" s="2" customFormat="1">
      <c r="A119" s="37"/>
      <c r="B119" s="38"/>
      <c r="C119" s="39"/>
      <c r="D119" s="225" t="s">
        <v>144</v>
      </c>
      <c r="E119" s="39"/>
      <c r="F119" s="226" t="s">
        <v>186</v>
      </c>
      <c r="G119" s="39"/>
      <c r="H119" s="39"/>
      <c r="I119" s="227"/>
      <c r="J119" s="39"/>
      <c r="K119" s="39"/>
      <c r="L119" s="43"/>
      <c r="M119" s="228"/>
      <c r="N119" s="229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144</v>
      </c>
      <c r="AU119" s="16" t="s">
        <v>85</v>
      </c>
    </row>
    <row r="120" s="13" customFormat="1">
      <c r="A120" s="13"/>
      <c r="B120" s="230"/>
      <c r="C120" s="231"/>
      <c r="D120" s="232" t="s">
        <v>146</v>
      </c>
      <c r="E120" s="233" t="s">
        <v>19</v>
      </c>
      <c r="F120" s="234" t="s">
        <v>187</v>
      </c>
      <c r="G120" s="231"/>
      <c r="H120" s="235">
        <v>21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146</v>
      </c>
      <c r="AU120" s="241" t="s">
        <v>85</v>
      </c>
      <c r="AV120" s="13" t="s">
        <v>85</v>
      </c>
      <c r="AW120" s="13" t="s">
        <v>36</v>
      </c>
      <c r="AX120" s="13" t="s">
        <v>82</v>
      </c>
      <c r="AY120" s="241" t="s">
        <v>135</v>
      </c>
    </row>
    <row r="121" s="2" customFormat="1" ht="44.25" customHeight="1">
      <c r="A121" s="37"/>
      <c r="B121" s="38"/>
      <c r="C121" s="212" t="s">
        <v>188</v>
      </c>
      <c r="D121" s="212" t="s">
        <v>137</v>
      </c>
      <c r="E121" s="213" t="s">
        <v>189</v>
      </c>
      <c r="F121" s="214" t="s">
        <v>190</v>
      </c>
      <c r="G121" s="215" t="s">
        <v>167</v>
      </c>
      <c r="H121" s="216">
        <v>3150</v>
      </c>
      <c r="I121" s="217"/>
      <c r="J121" s="218">
        <f>ROUND(I121*H121,2)</f>
        <v>0</v>
      </c>
      <c r="K121" s="214" t="s">
        <v>141</v>
      </c>
      <c r="L121" s="43"/>
      <c r="M121" s="219" t="s">
        <v>19</v>
      </c>
      <c r="N121" s="220" t="s">
        <v>48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3" t="s">
        <v>82</v>
      </c>
      <c r="AT121" s="223" t="s">
        <v>137</v>
      </c>
      <c r="AU121" s="223" t="s">
        <v>85</v>
      </c>
      <c r="AY121" s="16" t="s">
        <v>135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6" t="s">
        <v>142</v>
      </c>
      <c r="BK121" s="224">
        <f>ROUND(I121*H121,2)</f>
        <v>0</v>
      </c>
      <c r="BL121" s="16" t="s">
        <v>82</v>
      </c>
      <c r="BM121" s="223" t="s">
        <v>191</v>
      </c>
    </row>
    <row r="122" s="2" customFormat="1">
      <c r="A122" s="37"/>
      <c r="B122" s="38"/>
      <c r="C122" s="39"/>
      <c r="D122" s="225" t="s">
        <v>144</v>
      </c>
      <c r="E122" s="39"/>
      <c r="F122" s="226" t="s">
        <v>192</v>
      </c>
      <c r="G122" s="39"/>
      <c r="H122" s="39"/>
      <c r="I122" s="227"/>
      <c r="J122" s="39"/>
      <c r="K122" s="39"/>
      <c r="L122" s="43"/>
      <c r="M122" s="228"/>
      <c r="N122" s="229"/>
      <c r="O122" s="84"/>
      <c r="P122" s="84"/>
      <c r="Q122" s="84"/>
      <c r="R122" s="84"/>
      <c r="S122" s="84"/>
      <c r="T122" s="85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144</v>
      </c>
      <c r="AU122" s="16" t="s">
        <v>85</v>
      </c>
    </row>
    <row r="123" s="13" customFormat="1">
      <c r="A123" s="13"/>
      <c r="B123" s="230"/>
      <c r="C123" s="231"/>
      <c r="D123" s="232" t="s">
        <v>146</v>
      </c>
      <c r="E123" s="233" t="s">
        <v>19</v>
      </c>
      <c r="F123" s="234" t="s">
        <v>193</v>
      </c>
      <c r="G123" s="231"/>
      <c r="H123" s="235">
        <v>3150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146</v>
      </c>
      <c r="AU123" s="241" t="s">
        <v>85</v>
      </c>
      <c r="AV123" s="13" t="s">
        <v>85</v>
      </c>
      <c r="AW123" s="13" t="s">
        <v>36</v>
      </c>
      <c r="AX123" s="13" t="s">
        <v>82</v>
      </c>
      <c r="AY123" s="241" t="s">
        <v>135</v>
      </c>
    </row>
    <row r="124" s="2" customFormat="1" ht="37.8" customHeight="1">
      <c r="A124" s="37"/>
      <c r="B124" s="38"/>
      <c r="C124" s="212" t="s">
        <v>148</v>
      </c>
      <c r="D124" s="212" t="s">
        <v>137</v>
      </c>
      <c r="E124" s="213" t="s">
        <v>194</v>
      </c>
      <c r="F124" s="214" t="s">
        <v>195</v>
      </c>
      <c r="G124" s="215" t="s">
        <v>167</v>
      </c>
      <c r="H124" s="216">
        <v>21</v>
      </c>
      <c r="I124" s="217"/>
      <c r="J124" s="218">
        <f>ROUND(I124*H124,2)</f>
        <v>0</v>
      </c>
      <c r="K124" s="214" t="s">
        <v>141</v>
      </c>
      <c r="L124" s="43"/>
      <c r="M124" s="219" t="s">
        <v>19</v>
      </c>
      <c r="N124" s="220" t="s">
        <v>48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82</v>
      </c>
      <c r="AT124" s="223" t="s">
        <v>137</v>
      </c>
      <c r="AU124" s="223" t="s">
        <v>85</v>
      </c>
      <c r="AY124" s="16" t="s">
        <v>135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142</v>
      </c>
      <c r="BK124" s="224">
        <f>ROUND(I124*H124,2)</f>
        <v>0</v>
      </c>
      <c r="BL124" s="16" t="s">
        <v>82</v>
      </c>
      <c r="BM124" s="223" t="s">
        <v>196</v>
      </c>
    </row>
    <row r="125" s="2" customFormat="1">
      <c r="A125" s="37"/>
      <c r="B125" s="38"/>
      <c r="C125" s="39"/>
      <c r="D125" s="225" t="s">
        <v>144</v>
      </c>
      <c r="E125" s="39"/>
      <c r="F125" s="226" t="s">
        <v>197</v>
      </c>
      <c r="G125" s="39"/>
      <c r="H125" s="39"/>
      <c r="I125" s="227"/>
      <c r="J125" s="39"/>
      <c r="K125" s="39"/>
      <c r="L125" s="43"/>
      <c r="M125" s="228"/>
      <c r="N125" s="229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144</v>
      </c>
      <c r="AU125" s="16" t="s">
        <v>85</v>
      </c>
    </row>
    <row r="126" s="2" customFormat="1" ht="44.25" customHeight="1">
      <c r="A126" s="37"/>
      <c r="B126" s="38"/>
      <c r="C126" s="212" t="s">
        <v>198</v>
      </c>
      <c r="D126" s="212" t="s">
        <v>137</v>
      </c>
      <c r="E126" s="213" t="s">
        <v>199</v>
      </c>
      <c r="F126" s="214" t="s">
        <v>200</v>
      </c>
      <c r="G126" s="215" t="s">
        <v>201</v>
      </c>
      <c r="H126" s="216">
        <v>84</v>
      </c>
      <c r="I126" s="217"/>
      <c r="J126" s="218">
        <f>ROUND(I126*H126,2)</f>
        <v>0</v>
      </c>
      <c r="K126" s="214" t="s">
        <v>141</v>
      </c>
      <c r="L126" s="43"/>
      <c r="M126" s="219" t="s">
        <v>19</v>
      </c>
      <c r="N126" s="220" t="s">
        <v>48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82</v>
      </c>
      <c r="AT126" s="223" t="s">
        <v>137</v>
      </c>
      <c r="AU126" s="223" t="s">
        <v>85</v>
      </c>
      <c r="AY126" s="16" t="s">
        <v>135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142</v>
      </c>
      <c r="BK126" s="224">
        <f>ROUND(I126*H126,2)</f>
        <v>0</v>
      </c>
      <c r="BL126" s="16" t="s">
        <v>82</v>
      </c>
      <c r="BM126" s="223" t="s">
        <v>202</v>
      </c>
    </row>
    <row r="127" s="2" customFormat="1">
      <c r="A127" s="37"/>
      <c r="B127" s="38"/>
      <c r="C127" s="39"/>
      <c r="D127" s="225" t="s">
        <v>144</v>
      </c>
      <c r="E127" s="39"/>
      <c r="F127" s="226" t="s">
        <v>203</v>
      </c>
      <c r="G127" s="39"/>
      <c r="H127" s="39"/>
      <c r="I127" s="227"/>
      <c r="J127" s="39"/>
      <c r="K127" s="39"/>
      <c r="L127" s="43"/>
      <c r="M127" s="228"/>
      <c r="N127" s="229"/>
      <c r="O127" s="84"/>
      <c r="P127" s="84"/>
      <c r="Q127" s="84"/>
      <c r="R127" s="84"/>
      <c r="S127" s="84"/>
      <c r="T127" s="85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144</v>
      </c>
      <c r="AU127" s="16" t="s">
        <v>85</v>
      </c>
    </row>
    <row r="128" s="13" customFormat="1">
      <c r="A128" s="13"/>
      <c r="B128" s="230"/>
      <c r="C128" s="231"/>
      <c r="D128" s="232" t="s">
        <v>146</v>
      </c>
      <c r="E128" s="233" t="s">
        <v>19</v>
      </c>
      <c r="F128" s="234" t="s">
        <v>204</v>
      </c>
      <c r="G128" s="231"/>
      <c r="H128" s="235">
        <v>84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146</v>
      </c>
      <c r="AU128" s="241" t="s">
        <v>85</v>
      </c>
      <c r="AV128" s="13" t="s">
        <v>85</v>
      </c>
      <c r="AW128" s="13" t="s">
        <v>36</v>
      </c>
      <c r="AX128" s="13" t="s">
        <v>82</v>
      </c>
      <c r="AY128" s="241" t="s">
        <v>135</v>
      </c>
    </row>
    <row r="129" s="2" customFormat="1" ht="49.05" customHeight="1">
      <c r="A129" s="37"/>
      <c r="B129" s="38"/>
      <c r="C129" s="212" t="s">
        <v>205</v>
      </c>
      <c r="D129" s="212" t="s">
        <v>137</v>
      </c>
      <c r="E129" s="213" t="s">
        <v>206</v>
      </c>
      <c r="F129" s="214" t="s">
        <v>207</v>
      </c>
      <c r="G129" s="215" t="s">
        <v>201</v>
      </c>
      <c r="H129" s="216">
        <v>10080</v>
      </c>
      <c r="I129" s="217"/>
      <c r="J129" s="218">
        <f>ROUND(I129*H129,2)</f>
        <v>0</v>
      </c>
      <c r="K129" s="214" t="s">
        <v>141</v>
      </c>
      <c r="L129" s="43"/>
      <c r="M129" s="219" t="s">
        <v>19</v>
      </c>
      <c r="N129" s="220" t="s">
        <v>48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3" t="s">
        <v>82</v>
      </c>
      <c r="AT129" s="223" t="s">
        <v>137</v>
      </c>
      <c r="AU129" s="223" t="s">
        <v>85</v>
      </c>
      <c r="AY129" s="16" t="s">
        <v>135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6" t="s">
        <v>142</v>
      </c>
      <c r="BK129" s="224">
        <f>ROUND(I129*H129,2)</f>
        <v>0</v>
      </c>
      <c r="BL129" s="16" t="s">
        <v>82</v>
      </c>
      <c r="BM129" s="223" t="s">
        <v>208</v>
      </c>
    </row>
    <row r="130" s="2" customFormat="1">
      <c r="A130" s="37"/>
      <c r="B130" s="38"/>
      <c r="C130" s="39"/>
      <c r="D130" s="225" t="s">
        <v>144</v>
      </c>
      <c r="E130" s="39"/>
      <c r="F130" s="226" t="s">
        <v>209</v>
      </c>
      <c r="G130" s="39"/>
      <c r="H130" s="39"/>
      <c r="I130" s="227"/>
      <c r="J130" s="39"/>
      <c r="K130" s="39"/>
      <c r="L130" s="43"/>
      <c r="M130" s="228"/>
      <c r="N130" s="229"/>
      <c r="O130" s="84"/>
      <c r="P130" s="84"/>
      <c r="Q130" s="84"/>
      <c r="R130" s="84"/>
      <c r="S130" s="84"/>
      <c r="T130" s="85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144</v>
      </c>
      <c r="AU130" s="16" t="s">
        <v>85</v>
      </c>
    </row>
    <row r="131" s="13" customFormat="1">
      <c r="A131" s="13"/>
      <c r="B131" s="230"/>
      <c r="C131" s="231"/>
      <c r="D131" s="232" t="s">
        <v>146</v>
      </c>
      <c r="E131" s="233" t="s">
        <v>19</v>
      </c>
      <c r="F131" s="234" t="s">
        <v>210</v>
      </c>
      <c r="G131" s="231"/>
      <c r="H131" s="235">
        <v>10080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146</v>
      </c>
      <c r="AU131" s="241" t="s">
        <v>85</v>
      </c>
      <c r="AV131" s="13" t="s">
        <v>85</v>
      </c>
      <c r="AW131" s="13" t="s">
        <v>36</v>
      </c>
      <c r="AX131" s="13" t="s">
        <v>82</v>
      </c>
      <c r="AY131" s="241" t="s">
        <v>135</v>
      </c>
    </row>
    <row r="132" s="2" customFormat="1" ht="44.25" customHeight="1">
      <c r="A132" s="37"/>
      <c r="B132" s="38"/>
      <c r="C132" s="212" t="s">
        <v>8</v>
      </c>
      <c r="D132" s="212" t="s">
        <v>137</v>
      </c>
      <c r="E132" s="213" t="s">
        <v>211</v>
      </c>
      <c r="F132" s="214" t="s">
        <v>212</v>
      </c>
      <c r="G132" s="215" t="s">
        <v>201</v>
      </c>
      <c r="H132" s="216">
        <v>84</v>
      </c>
      <c r="I132" s="217"/>
      <c r="J132" s="218">
        <f>ROUND(I132*H132,2)</f>
        <v>0</v>
      </c>
      <c r="K132" s="214" t="s">
        <v>141</v>
      </c>
      <c r="L132" s="43"/>
      <c r="M132" s="219" t="s">
        <v>19</v>
      </c>
      <c r="N132" s="220" t="s">
        <v>48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82</v>
      </c>
      <c r="AT132" s="223" t="s">
        <v>137</v>
      </c>
      <c r="AU132" s="223" t="s">
        <v>85</v>
      </c>
      <c r="AY132" s="16" t="s">
        <v>135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142</v>
      </c>
      <c r="BK132" s="224">
        <f>ROUND(I132*H132,2)</f>
        <v>0</v>
      </c>
      <c r="BL132" s="16" t="s">
        <v>82</v>
      </c>
      <c r="BM132" s="223" t="s">
        <v>213</v>
      </c>
    </row>
    <row r="133" s="2" customFormat="1">
      <c r="A133" s="37"/>
      <c r="B133" s="38"/>
      <c r="C133" s="39"/>
      <c r="D133" s="225" t="s">
        <v>144</v>
      </c>
      <c r="E133" s="39"/>
      <c r="F133" s="226" t="s">
        <v>214</v>
      </c>
      <c r="G133" s="39"/>
      <c r="H133" s="39"/>
      <c r="I133" s="227"/>
      <c r="J133" s="39"/>
      <c r="K133" s="39"/>
      <c r="L133" s="43"/>
      <c r="M133" s="228"/>
      <c r="N133" s="229"/>
      <c r="O133" s="84"/>
      <c r="P133" s="84"/>
      <c r="Q133" s="84"/>
      <c r="R133" s="84"/>
      <c r="S133" s="84"/>
      <c r="T133" s="85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144</v>
      </c>
      <c r="AU133" s="16" t="s">
        <v>85</v>
      </c>
    </row>
    <row r="134" s="12" customFormat="1" ht="25.92" customHeight="1">
      <c r="A134" s="12"/>
      <c r="B134" s="196"/>
      <c r="C134" s="197"/>
      <c r="D134" s="198" t="s">
        <v>74</v>
      </c>
      <c r="E134" s="199" t="s">
        <v>215</v>
      </c>
      <c r="F134" s="199" t="s">
        <v>216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P135+P176</f>
        <v>0</v>
      </c>
      <c r="Q134" s="204"/>
      <c r="R134" s="205">
        <f>R135+R176</f>
        <v>19.95196</v>
      </c>
      <c r="S134" s="204"/>
      <c r="T134" s="206">
        <f>T135+T176</f>
        <v>15.84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7" t="s">
        <v>85</v>
      </c>
      <c r="AT134" s="208" t="s">
        <v>74</v>
      </c>
      <c r="AU134" s="208" t="s">
        <v>75</v>
      </c>
      <c r="AY134" s="207" t="s">
        <v>135</v>
      </c>
      <c r="BK134" s="209">
        <f>BK135+BK176</f>
        <v>0</v>
      </c>
    </row>
    <row r="135" s="12" customFormat="1" ht="22.8" customHeight="1">
      <c r="A135" s="12"/>
      <c r="B135" s="196"/>
      <c r="C135" s="197"/>
      <c r="D135" s="198" t="s">
        <v>74</v>
      </c>
      <c r="E135" s="210" t="s">
        <v>217</v>
      </c>
      <c r="F135" s="210" t="s">
        <v>218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SUM(P136:P175)</f>
        <v>0</v>
      </c>
      <c r="Q135" s="204"/>
      <c r="R135" s="205">
        <f>SUM(R136:R175)</f>
        <v>0.64450000000000007</v>
      </c>
      <c r="S135" s="204"/>
      <c r="T135" s="206">
        <f>SUM(T136:T175)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7" t="s">
        <v>85</v>
      </c>
      <c r="AT135" s="208" t="s">
        <v>74</v>
      </c>
      <c r="AU135" s="208" t="s">
        <v>82</v>
      </c>
      <c r="AY135" s="207" t="s">
        <v>135</v>
      </c>
      <c r="BK135" s="209">
        <f>SUM(BK136:BK175)</f>
        <v>0</v>
      </c>
    </row>
    <row r="136" s="2" customFormat="1" ht="24.15" customHeight="1">
      <c r="A136" s="37"/>
      <c r="B136" s="38"/>
      <c r="C136" s="212" t="s">
        <v>219</v>
      </c>
      <c r="D136" s="212" t="s">
        <v>137</v>
      </c>
      <c r="E136" s="213" t="s">
        <v>220</v>
      </c>
      <c r="F136" s="214" t="s">
        <v>221</v>
      </c>
      <c r="G136" s="215" t="s">
        <v>222</v>
      </c>
      <c r="H136" s="216">
        <v>1</v>
      </c>
      <c r="I136" s="217"/>
      <c r="J136" s="218">
        <f>ROUND(I136*H136,2)</f>
        <v>0</v>
      </c>
      <c r="K136" s="214" t="s">
        <v>19</v>
      </c>
      <c r="L136" s="43"/>
      <c r="M136" s="219" t="s">
        <v>19</v>
      </c>
      <c r="N136" s="220" t="s">
        <v>48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223</v>
      </c>
      <c r="AT136" s="223" t="s">
        <v>137</v>
      </c>
      <c r="AU136" s="223" t="s">
        <v>85</v>
      </c>
      <c r="AY136" s="16" t="s">
        <v>135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142</v>
      </c>
      <c r="BK136" s="224">
        <f>ROUND(I136*H136,2)</f>
        <v>0</v>
      </c>
      <c r="BL136" s="16" t="s">
        <v>223</v>
      </c>
      <c r="BM136" s="223" t="s">
        <v>224</v>
      </c>
    </row>
    <row r="137" s="2" customFormat="1">
      <c r="A137" s="37"/>
      <c r="B137" s="38"/>
      <c r="C137" s="39"/>
      <c r="D137" s="232" t="s">
        <v>153</v>
      </c>
      <c r="E137" s="39"/>
      <c r="F137" s="242" t="s">
        <v>225</v>
      </c>
      <c r="G137" s="39"/>
      <c r="H137" s="39"/>
      <c r="I137" s="227"/>
      <c r="J137" s="39"/>
      <c r="K137" s="39"/>
      <c r="L137" s="43"/>
      <c r="M137" s="228"/>
      <c r="N137" s="229"/>
      <c r="O137" s="84"/>
      <c r="P137" s="84"/>
      <c r="Q137" s="84"/>
      <c r="R137" s="84"/>
      <c r="S137" s="84"/>
      <c r="T137" s="85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153</v>
      </c>
      <c r="AU137" s="16" t="s">
        <v>85</v>
      </c>
    </row>
    <row r="138" s="2" customFormat="1" ht="37.8" customHeight="1">
      <c r="A138" s="37"/>
      <c r="B138" s="38"/>
      <c r="C138" s="212" t="s">
        <v>226</v>
      </c>
      <c r="D138" s="212" t="s">
        <v>137</v>
      </c>
      <c r="E138" s="213" t="s">
        <v>227</v>
      </c>
      <c r="F138" s="214" t="s">
        <v>228</v>
      </c>
      <c r="G138" s="215" t="s">
        <v>222</v>
      </c>
      <c r="H138" s="216">
        <v>1</v>
      </c>
      <c r="I138" s="217"/>
      <c r="J138" s="218">
        <f>ROUND(I138*H138,2)</f>
        <v>0</v>
      </c>
      <c r="K138" s="214" t="s">
        <v>19</v>
      </c>
      <c r="L138" s="43"/>
      <c r="M138" s="219" t="s">
        <v>19</v>
      </c>
      <c r="N138" s="220" t="s">
        <v>48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223</v>
      </c>
      <c r="AT138" s="223" t="s">
        <v>137</v>
      </c>
      <c r="AU138" s="223" t="s">
        <v>85</v>
      </c>
      <c r="AY138" s="16" t="s">
        <v>135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142</v>
      </c>
      <c r="BK138" s="224">
        <f>ROUND(I138*H138,2)</f>
        <v>0</v>
      </c>
      <c r="BL138" s="16" t="s">
        <v>223</v>
      </c>
      <c r="BM138" s="223" t="s">
        <v>229</v>
      </c>
    </row>
    <row r="139" s="2" customFormat="1">
      <c r="A139" s="37"/>
      <c r="B139" s="38"/>
      <c r="C139" s="39"/>
      <c r="D139" s="232" t="s">
        <v>153</v>
      </c>
      <c r="E139" s="39"/>
      <c r="F139" s="242" t="s">
        <v>230</v>
      </c>
      <c r="G139" s="39"/>
      <c r="H139" s="39"/>
      <c r="I139" s="227"/>
      <c r="J139" s="39"/>
      <c r="K139" s="39"/>
      <c r="L139" s="43"/>
      <c r="M139" s="228"/>
      <c r="N139" s="229"/>
      <c r="O139" s="84"/>
      <c r="P139" s="84"/>
      <c r="Q139" s="84"/>
      <c r="R139" s="84"/>
      <c r="S139" s="84"/>
      <c r="T139" s="85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153</v>
      </c>
      <c r="AU139" s="16" t="s">
        <v>85</v>
      </c>
    </row>
    <row r="140" s="2" customFormat="1" ht="21.75" customHeight="1">
      <c r="A140" s="37"/>
      <c r="B140" s="38"/>
      <c r="C140" s="254" t="s">
        <v>231</v>
      </c>
      <c r="D140" s="254" t="s">
        <v>232</v>
      </c>
      <c r="E140" s="255" t="s">
        <v>233</v>
      </c>
      <c r="F140" s="256" t="s">
        <v>234</v>
      </c>
      <c r="G140" s="257" t="s">
        <v>235</v>
      </c>
      <c r="H140" s="258">
        <v>315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48</v>
      </c>
      <c r="O140" s="84"/>
      <c r="P140" s="221">
        <f>O140*H140</f>
        <v>0</v>
      </c>
      <c r="Q140" s="221">
        <v>0.001</v>
      </c>
      <c r="R140" s="221">
        <f>Q140*H140</f>
        <v>0.315</v>
      </c>
      <c r="S140" s="221">
        <v>0</v>
      </c>
      <c r="T140" s="22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3" t="s">
        <v>236</v>
      </c>
      <c r="AT140" s="223" t="s">
        <v>232</v>
      </c>
      <c r="AU140" s="223" t="s">
        <v>85</v>
      </c>
      <c r="AY140" s="16" t="s">
        <v>135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142</v>
      </c>
      <c r="BK140" s="224">
        <f>ROUND(I140*H140,2)</f>
        <v>0</v>
      </c>
      <c r="BL140" s="16" t="s">
        <v>223</v>
      </c>
      <c r="BM140" s="223" t="s">
        <v>237</v>
      </c>
    </row>
    <row r="141" s="2" customFormat="1">
      <c r="A141" s="37"/>
      <c r="B141" s="38"/>
      <c r="C141" s="39"/>
      <c r="D141" s="232" t="s">
        <v>153</v>
      </c>
      <c r="E141" s="39"/>
      <c r="F141" s="242" t="s">
        <v>238</v>
      </c>
      <c r="G141" s="39"/>
      <c r="H141" s="39"/>
      <c r="I141" s="227"/>
      <c r="J141" s="39"/>
      <c r="K141" s="39"/>
      <c r="L141" s="43"/>
      <c r="M141" s="228"/>
      <c r="N141" s="229"/>
      <c r="O141" s="84"/>
      <c r="P141" s="84"/>
      <c r="Q141" s="84"/>
      <c r="R141" s="84"/>
      <c r="S141" s="84"/>
      <c r="T141" s="85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153</v>
      </c>
      <c r="AU141" s="16" t="s">
        <v>85</v>
      </c>
    </row>
    <row r="142" s="13" customFormat="1">
      <c r="A142" s="13"/>
      <c r="B142" s="230"/>
      <c r="C142" s="231"/>
      <c r="D142" s="232" t="s">
        <v>146</v>
      </c>
      <c r="E142" s="233" t="s">
        <v>19</v>
      </c>
      <c r="F142" s="234" t="s">
        <v>239</v>
      </c>
      <c r="G142" s="231"/>
      <c r="H142" s="235">
        <v>235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146</v>
      </c>
      <c r="AU142" s="241" t="s">
        <v>85</v>
      </c>
      <c r="AV142" s="13" t="s">
        <v>85</v>
      </c>
      <c r="AW142" s="13" t="s">
        <v>36</v>
      </c>
      <c r="AX142" s="13" t="s">
        <v>75</v>
      </c>
      <c r="AY142" s="241" t="s">
        <v>135</v>
      </c>
    </row>
    <row r="143" s="13" customFormat="1">
      <c r="A143" s="13"/>
      <c r="B143" s="230"/>
      <c r="C143" s="231"/>
      <c r="D143" s="232" t="s">
        <v>146</v>
      </c>
      <c r="E143" s="233" t="s">
        <v>19</v>
      </c>
      <c r="F143" s="234" t="s">
        <v>240</v>
      </c>
      <c r="G143" s="231"/>
      <c r="H143" s="235">
        <v>20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146</v>
      </c>
      <c r="AU143" s="241" t="s">
        <v>85</v>
      </c>
      <c r="AV143" s="13" t="s">
        <v>85</v>
      </c>
      <c r="AW143" s="13" t="s">
        <v>36</v>
      </c>
      <c r="AX143" s="13" t="s">
        <v>75</v>
      </c>
      <c r="AY143" s="241" t="s">
        <v>135</v>
      </c>
    </row>
    <row r="144" s="13" customFormat="1">
      <c r="A144" s="13"/>
      <c r="B144" s="230"/>
      <c r="C144" s="231"/>
      <c r="D144" s="232" t="s">
        <v>146</v>
      </c>
      <c r="E144" s="233" t="s">
        <v>19</v>
      </c>
      <c r="F144" s="234" t="s">
        <v>241</v>
      </c>
      <c r="G144" s="231"/>
      <c r="H144" s="235">
        <v>60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146</v>
      </c>
      <c r="AU144" s="241" t="s">
        <v>85</v>
      </c>
      <c r="AV144" s="13" t="s">
        <v>85</v>
      </c>
      <c r="AW144" s="13" t="s">
        <v>36</v>
      </c>
      <c r="AX144" s="13" t="s">
        <v>75</v>
      </c>
      <c r="AY144" s="241" t="s">
        <v>135</v>
      </c>
    </row>
    <row r="145" s="14" customFormat="1">
      <c r="A145" s="14"/>
      <c r="B145" s="243"/>
      <c r="C145" s="244"/>
      <c r="D145" s="232" t="s">
        <v>146</v>
      </c>
      <c r="E145" s="245" t="s">
        <v>19</v>
      </c>
      <c r="F145" s="246" t="s">
        <v>157</v>
      </c>
      <c r="G145" s="244"/>
      <c r="H145" s="247">
        <v>315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146</v>
      </c>
      <c r="AU145" s="253" t="s">
        <v>85</v>
      </c>
      <c r="AV145" s="14" t="s">
        <v>142</v>
      </c>
      <c r="AW145" s="14" t="s">
        <v>36</v>
      </c>
      <c r="AX145" s="14" t="s">
        <v>82</v>
      </c>
      <c r="AY145" s="253" t="s">
        <v>135</v>
      </c>
    </row>
    <row r="146" s="2" customFormat="1" ht="24.15" customHeight="1">
      <c r="A146" s="37"/>
      <c r="B146" s="38"/>
      <c r="C146" s="254" t="s">
        <v>223</v>
      </c>
      <c r="D146" s="254" t="s">
        <v>232</v>
      </c>
      <c r="E146" s="255" t="s">
        <v>242</v>
      </c>
      <c r="F146" s="256" t="s">
        <v>243</v>
      </c>
      <c r="G146" s="257" t="s">
        <v>235</v>
      </c>
      <c r="H146" s="258">
        <v>67</v>
      </c>
      <c r="I146" s="259"/>
      <c r="J146" s="260">
        <f>ROUND(I146*H146,2)</f>
        <v>0</v>
      </c>
      <c r="K146" s="256" t="s">
        <v>19</v>
      </c>
      <c r="L146" s="261"/>
      <c r="M146" s="262" t="s">
        <v>19</v>
      </c>
      <c r="N146" s="263" t="s">
        <v>48</v>
      </c>
      <c r="O146" s="84"/>
      <c r="P146" s="221">
        <f>O146*H146</f>
        <v>0</v>
      </c>
      <c r="Q146" s="221">
        <v>0.001</v>
      </c>
      <c r="R146" s="221">
        <f>Q146*H146</f>
        <v>0.067000000000000004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85</v>
      </c>
      <c r="AT146" s="223" t="s">
        <v>232</v>
      </c>
      <c r="AU146" s="223" t="s">
        <v>85</v>
      </c>
      <c r="AY146" s="16" t="s">
        <v>135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142</v>
      </c>
      <c r="BK146" s="224">
        <f>ROUND(I146*H146,2)</f>
        <v>0</v>
      </c>
      <c r="BL146" s="16" t="s">
        <v>82</v>
      </c>
      <c r="BM146" s="223" t="s">
        <v>244</v>
      </c>
    </row>
    <row r="147" s="2" customFormat="1">
      <c r="A147" s="37"/>
      <c r="B147" s="38"/>
      <c r="C147" s="39"/>
      <c r="D147" s="232" t="s">
        <v>153</v>
      </c>
      <c r="E147" s="39"/>
      <c r="F147" s="242" t="s">
        <v>245</v>
      </c>
      <c r="G147" s="39"/>
      <c r="H147" s="39"/>
      <c r="I147" s="227"/>
      <c r="J147" s="39"/>
      <c r="K147" s="39"/>
      <c r="L147" s="43"/>
      <c r="M147" s="228"/>
      <c r="N147" s="229"/>
      <c r="O147" s="84"/>
      <c r="P147" s="84"/>
      <c r="Q147" s="84"/>
      <c r="R147" s="84"/>
      <c r="S147" s="84"/>
      <c r="T147" s="85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153</v>
      </c>
      <c r="AU147" s="16" t="s">
        <v>85</v>
      </c>
    </row>
    <row r="148" s="2" customFormat="1" ht="16.5" customHeight="1">
      <c r="A148" s="37"/>
      <c r="B148" s="38"/>
      <c r="C148" s="254" t="s">
        <v>246</v>
      </c>
      <c r="D148" s="254" t="s">
        <v>232</v>
      </c>
      <c r="E148" s="255" t="s">
        <v>247</v>
      </c>
      <c r="F148" s="256" t="s">
        <v>248</v>
      </c>
      <c r="G148" s="257" t="s">
        <v>249</v>
      </c>
      <c r="H148" s="258">
        <v>1</v>
      </c>
      <c r="I148" s="259"/>
      <c r="J148" s="260">
        <f>ROUND(I148*H148,2)</f>
        <v>0</v>
      </c>
      <c r="K148" s="256" t="s">
        <v>19</v>
      </c>
      <c r="L148" s="261"/>
      <c r="M148" s="262" t="s">
        <v>19</v>
      </c>
      <c r="N148" s="263" t="s">
        <v>48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85</v>
      </c>
      <c r="AT148" s="223" t="s">
        <v>232</v>
      </c>
      <c r="AU148" s="223" t="s">
        <v>85</v>
      </c>
      <c r="AY148" s="16" t="s">
        <v>135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142</v>
      </c>
      <c r="BK148" s="224">
        <f>ROUND(I148*H148,2)</f>
        <v>0</v>
      </c>
      <c r="BL148" s="16" t="s">
        <v>82</v>
      </c>
      <c r="BM148" s="223" t="s">
        <v>250</v>
      </c>
    </row>
    <row r="149" s="2" customFormat="1">
      <c r="A149" s="37"/>
      <c r="B149" s="38"/>
      <c r="C149" s="39"/>
      <c r="D149" s="232" t="s">
        <v>153</v>
      </c>
      <c r="E149" s="39"/>
      <c r="F149" s="242" t="s">
        <v>251</v>
      </c>
      <c r="G149" s="39"/>
      <c r="H149" s="39"/>
      <c r="I149" s="227"/>
      <c r="J149" s="39"/>
      <c r="K149" s="39"/>
      <c r="L149" s="43"/>
      <c r="M149" s="228"/>
      <c r="N149" s="229"/>
      <c r="O149" s="84"/>
      <c r="P149" s="84"/>
      <c r="Q149" s="84"/>
      <c r="R149" s="84"/>
      <c r="S149" s="84"/>
      <c r="T149" s="85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153</v>
      </c>
      <c r="AU149" s="16" t="s">
        <v>85</v>
      </c>
    </row>
    <row r="150" s="2" customFormat="1" ht="16.5" customHeight="1">
      <c r="A150" s="37"/>
      <c r="B150" s="38"/>
      <c r="C150" s="254" t="s">
        <v>252</v>
      </c>
      <c r="D150" s="254" t="s">
        <v>232</v>
      </c>
      <c r="E150" s="255" t="s">
        <v>253</v>
      </c>
      <c r="F150" s="256" t="s">
        <v>254</v>
      </c>
      <c r="G150" s="257" t="s">
        <v>235</v>
      </c>
      <c r="H150" s="258">
        <v>9</v>
      </c>
      <c r="I150" s="259"/>
      <c r="J150" s="260">
        <f>ROUND(I150*H150,2)</f>
        <v>0</v>
      </c>
      <c r="K150" s="256" t="s">
        <v>19</v>
      </c>
      <c r="L150" s="261"/>
      <c r="M150" s="262" t="s">
        <v>19</v>
      </c>
      <c r="N150" s="263" t="s">
        <v>48</v>
      </c>
      <c r="O150" s="84"/>
      <c r="P150" s="221">
        <f>O150*H150</f>
        <v>0</v>
      </c>
      <c r="Q150" s="221">
        <v>0.001</v>
      </c>
      <c r="R150" s="221">
        <f>Q150*H150</f>
        <v>0.0090000000000000011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236</v>
      </c>
      <c r="AT150" s="223" t="s">
        <v>232</v>
      </c>
      <c r="AU150" s="223" t="s">
        <v>85</v>
      </c>
      <c r="AY150" s="16" t="s">
        <v>135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142</v>
      </c>
      <c r="BK150" s="224">
        <f>ROUND(I150*H150,2)</f>
        <v>0</v>
      </c>
      <c r="BL150" s="16" t="s">
        <v>223</v>
      </c>
      <c r="BM150" s="223" t="s">
        <v>255</v>
      </c>
    </row>
    <row r="151" s="2" customFormat="1">
      <c r="A151" s="37"/>
      <c r="B151" s="38"/>
      <c r="C151" s="39"/>
      <c r="D151" s="232" t="s">
        <v>153</v>
      </c>
      <c r="E151" s="39"/>
      <c r="F151" s="242" t="s">
        <v>256</v>
      </c>
      <c r="G151" s="39"/>
      <c r="H151" s="39"/>
      <c r="I151" s="227"/>
      <c r="J151" s="39"/>
      <c r="K151" s="39"/>
      <c r="L151" s="43"/>
      <c r="M151" s="228"/>
      <c r="N151" s="229"/>
      <c r="O151" s="84"/>
      <c r="P151" s="84"/>
      <c r="Q151" s="84"/>
      <c r="R151" s="84"/>
      <c r="S151" s="84"/>
      <c r="T151" s="85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153</v>
      </c>
      <c r="AU151" s="16" t="s">
        <v>85</v>
      </c>
    </row>
    <row r="152" s="13" customFormat="1">
      <c r="A152" s="13"/>
      <c r="B152" s="230"/>
      <c r="C152" s="231"/>
      <c r="D152" s="232" t="s">
        <v>146</v>
      </c>
      <c r="E152" s="233" t="s">
        <v>19</v>
      </c>
      <c r="F152" s="234" t="s">
        <v>257</v>
      </c>
      <c r="G152" s="231"/>
      <c r="H152" s="235">
        <v>6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146</v>
      </c>
      <c r="AU152" s="241" t="s">
        <v>85</v>
      </c>
      <c r="AV152" s="13" t="s">
        <v>85</v>
      </c>
      <c r="AW152" s="13" t="s">
        <v>36</v>
      </c>
      <c r="AX152" s="13" t="s">
        <v>75</v>
      </c>
      <c r="AY152" s="241" t="s">
        <v>135</v>
      </c>
    </row>
    <row r="153" s="13" customFormat="1">
      <c r="A153" s="13"/>
      <c r="B153" s="230"/>
      <c r="C153" s="231"/>
      <c r="D153" s="232" t="s">
        <v>146</v>
      </c>
      <c r="E153" s="233" t="s">
        <v>19</v>
      </c>
      <c r="F153" s="234" t="s">
        <v>258</v>
      </c>
      <c r="G153" s="231"/>
      <c r="H153" s="235">
        <v>3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146</v>
      </c>
      <c r="AU153" s="241" t="s">
        <v>85</v>
      </c>
      <c r="AV153" s="13" t="s">
        <v>85</v>
      </c>
      <c r="AW153" s="13" t="s">
        <v>36</v>
      </c>
      <c r="AX153" s="13" t="s">
        <v>75</v>
      </c>
      <c r="AY153" s="241" t="s">
        <v>135</v>
      </c>
    </row>
    <row r="154" s="14" customFormat="1">
      <c r="A154" s="14"/>
      <c r="B154" s="243"/>
      <c r="C154" s="244"/>
      <c r="D154" s="232" t="s">
        <v>146</v>
      </c>
      <c r="E154" s="245" t="s">
        <v>19</v>
      </c>
      <c r="F154" s="246" t="s">
        <v>157</v>
      </c>
      <c r="G154" s="244"/>
      <c r="H154" s="247">
        <v>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146</v>
      </c>
      <c r="AU154" s="253" t="s">
        <v>85</v>
      </c>
      <c r="AV154" s="14" t="s">
        <v>142</v>
      </c>
      <c r="AW154" s="14" t="s">
        <v>36</v>
      </c>
      <c r="AX154" s="14" t="s">
        <v>82</v>
      </c>
      <c r="AY154" s="253" t="s">
        <v>135</v>
      </c>
    </row>
    <row r="155" s="2" customFormat="1" ht="21.75" customHeight="1">
      <c r="A155" s="37"/>
      <c r="B155" s="38"/>
      <c r="C155" s="254" t="s">
        <v>259</v>
      </c>
      <c r="D155" s="254" t="s">
        <v>232</v>
      </c>
      <c r="E155" s="255" t="s">
        <v>260</v>
      </c>
      <c r="F155" s="256" t="s">
        <v>261</v>
      </c>
      <c r="G155" s="257" t="s">
        <v>222</v>
      </c>
      <c r="H155" s="258">
        <v>1</v>
      </c>
      <c r="I155" s="259"/>
      <c r="J155" s="260">
        <f>ROUND(I155*H155,2)</f>
        <v>0</v>
      </c>
      <c r="K155" s="256" t="s">
        <v>19</v>
      </c>
      <c r="L155" s="261"/>
      <c r="M155" s="262" t="s">
        <v>19</v>
      </c>
      <c r="N155" s="263" t="s">
        <v>48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85</v>
      </c>
      <c r="AT155" s="223" t="s">
        <v>232</v>
      </c>
      <c r="AU155" s="223" t="s">
        <v>85</v>
      </c>
      <c r="AY155" s="16" t="s">
        <v>135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142</v>
      </c>
      <c r="BK155" s="224">
        <f>ROUND(I155*H155,2)</f>
        <v>0</v>
      </c>
      <c r="BL155" s="16" t="s">
        <v>82</v>
      </c>
      <c r="BM155" s="223" t="s">
        <v>262</v>
      </c>
    </row>
    <row r="156" s="2" customFormat="1" ht="16.5" customHeight="1">
      <c r="A156" s="37"/>
      <c r="B156" s="38"/>
      <c r="C156" s="254" t="s">
        <v>263</v>
      </c>
      <c r="D156" s="254" t="s">
        <v>232</v>
      </c>
      <c r="E156" s="255" t="s">
        <v>264</v>
      </c>
      <c r="F156" s="256" t="s">
        <v>265</v>
      </c>
      <c r="G156" s="257" t="s">
        <v>266</v>
      </c>
      <c r="H156" s="258">
        <v>2</v>
      </c>
      <c r="I156" s="259"/>
      <c r="J156" s="260">
        <f>ROUND(I156*H156,2)</f>
        <v>0</v>
      </c>
      <c r="K156" s="256" t="s">
        <v>19</v>
      </c>
      <c r="L156" s="261"/>
      <c r="M156" s="262" t="s">
        <v>19</v>
      </c>
      <c r="N156" s="263" t="s">
        <v>48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85</v>
      </c>
      <c r="AT156" s="223" t="s">
        <v>232</v>
      </c>
      <c r="AU156" s="223" t="s">
        <v>85</v>
      </c>
      <c r="AY156" s="16" t="s">
        <v>135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142</v>
      </c>
      <c r="BK156" s="224">
        <f>ROUND(I156*H156,2)</f>
        <v>0</v>
      </c>
      <c r="BL156" s="16" t="s">
        <v>82</v>
      </c>
      <c r="BM156" s="223" t="s">
        <v>267</v>
      </c>
    </row>
    <row r="157" s="2" customFormat="1">
      <c r="A157" s="37"/>
      <c r="B157" s="38"/>
      <c r="C157" s="39"/>
      <c r="D157" s="232" t="s">
        <v>153</v>
      </c>
      <c r="E157" s="39"/>
      <c r="F157" s="242" t="s">
        <v>268</v>
      </c>
      <c r="G157" s="39"/>
      <c r="H157" s="39"/>
      <c r="I157" s="227"/>
      <c r="J157" s="39"/>
      <c r="K157" s="39"/>
      <c r="L157" s="43"/>
      <c r="M157" s="228"/>
      <c r="N157" s="229"/>
      <c r="O157" s="84"/>
      <c r="P157" s="84"/>
      <c r="Q157" s="84"/>
      <c r="R157" s="84"/>
      <c r="S157" s="84"/>
      <c r="T157" s="85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153</v>
      </c>
      <c r="AU157" s="16" t="s">
        <v>85</v>
      </c>
    </row>
    <row r="158" s="2" customFormat="1" ht="37.8" customHeight="1">
      <c r="A158" s="37"/>
      <c r="B158" s="38"/>
      <c r="C158" s="212" t="s">
        <v>7</v>
      </c>
      <c r="D158" s="212" t="s">
        <v>137</v>
      </c>
      <c r="E158" s="213" t="s">
        <v>269</v>
      </c>
      <c r="F158" s="214" t="s">
        <v>270</v>
      </c>
      <c r="G158" s="215" t="s">
        <v>222</v>
      </c>
      <c r="H158" s="216">
        <v>1</v>
      </c>
      <c r="I158" s="217"/>
      <c r="J158" s="218">
        <f>ROUND(I158*H158,2)</f>
        <v>0</v>
      </c>
      <c r="K158" s="214" t="s">
        <v>19</v>
      </c>
      <c r="L158" s="43"/>
      <c r="M158" s="219" t="s">
        <v>19</v>
      </c>
      <c r="N158" s="220" t="s">
        <v>48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223</v>
      </c>
      <c r="AT158" s="223" t="s">
        <v>137</v>
      </c>
      <c r="AU158" s="223" t="s">
        <v>85</v>
      </c>
      <c r="AY158" s="16" t="s">
        <v>135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142</v>
      </c>
      <c r="BK158" s="224">
        <f>ROUND(I158*H158,2)</f>
        <v>0</v>
      </c>
      <c r="BL158" s="16" t="s">
        <v>223</v>
      </c>
      <c r="BM158" s="223" t="s">
        <v>271</v>
      </c>
    </row>
    <row r="159" s="2" customFormat="1">
      <c r="A159" s="37"/>
      <c r="B159" s="38"/>
      <c r="C159" s="39"/>
      <c r="D159" s="232" t="s">
        <v>153</v>
      </c>
      <c r="E159" s="39"/>
      <c r="F159" s="242" t="s">
        <v>272</v>
      </c>
      <c r="G159" s="39"/>
      <c r="H159" s="39"/>
      <c r="I159" s="227"/>
      <c r="J159" s="39"/>
      <c r="K159" s="39"/>
      <c r="L159" s="43"/>
      <c r="M159" s="228"/>
      <c r="N159" s="229"/>
      <c r="O159" s="84"/>
      <c r="P159" s="84"/>
      <c r="Q159" s="84"/>
      <c r="R159" s="84"/>
      <c r="S159" s="84"/>
      <c r="T159" s="85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153</v>
      </c>
      <c r="AU159" s="16" t="s">
        <v>85</v>
      </c>
    </row>
    <row r="160" s="2" customFormat="1" ht="33" customHeight="1">
      <c r="A160" s="37"/>
      <c r="B160" s="38"/>
      <c r="C160" s="212" t="s">
        <v>273</v>
      </c>
      <c r="D160" s="212" t="s">
        <v>137</v>
      </c>
      <c r="E160" s="213" t="s">
        <v>274</v>
      </c>
      <c r="F160" s="214" t="s">
        <v>275</v>
      </c>
      <c r="G160" s="215" t="s">
        <v>222</v>
      </c>
      <c r="H160" s="216">
        <v>1</v>
      </c>
      <c r="I160" s="217"/>
      <c r="J160" s="218">
        <f>ROUND(I160*H160,2)</f>
        <v>0</v>
      </c>
      <c r="K160" s="214" t="s">
        <v>19</v>
      </c>
      <c r="L160" s="43"/>
      <c r="M160" s="219" t="s">
        <v>19</v>
      </c>
      <c r="N160" s="220" t="s">
        <v>48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223</v>
      </c>
      <c r="AT160" s="223" t="s">
        <v>137</v>
      </c>
      <c r="AU160" s="223" t="s">
        <v>85</v>
      </c>
      <c r="AY160" s="16" t="s">
        <v>135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142</v>
      </c>
      <c r="BK160" s="224">
        <f>ROUND(I160*H160,2)</f>
        <v>0</v>
      </c>
      <c r="BL160" s="16" t="s">
        <v>223</v>
      </c>
      <c r="BM160" s="223" t="s">
        <v>276</v>
      </c>
    </row>
    <row r="161" s="2" customFormat="1">
      <c r="A161" s="37"/>
      <c r="B161" s="38"/>
      <c r="C161" s="39"/>
      <c r="D161" s="232" t="s">
        <v>153</v>
      </c>
      <c r="E161" s="39"/>
      <c r="F161" s="242" t="s">
        <v>277</v>
      </c>
      <c r="G161" s="39"/>
      <c r="H161" s="39"/>
      <c r="I161" s="227"/>
      <c r="J161" s="39"/>
      <c r="K161" s="39"/>
      <c r="L161" s="43"/>
      <c r="M161" s="228"/>
      <c r="N161" s="229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153</v>
      </c>
      <c r="AU161" s="16" t="s">
        <v>85</v>
      </c>
    </row>
    <row r="162" s="2" customFormat="1" ht="24.15" customHeight="1">
      <c r="A162" s="37"/>
      <c r="B162" s="38"/>
      <c r="C162" s="254" t="s">
        <v>278</v>
      </c>
      <c r="D162" s="254" t="s">
        <v>232</v>
      </c>
      <c r="E162" s="255" t="s">
        <v>242</v>
      </c>
      <c r="F162" s="256" t="s">
        <v>243</v>
      </c>
      <c r="G162" s="257" t="s">
        <v>235</v>
      </c>
      <c r="H162" s="258">
        <v>130</v>
      </c>
      <c r="I162" s="259"/>
      <c r="J162" s="260">
        <f>ROUND(I162*H162,2)</f>
        <v>0</v>
      </c>
      <c r="K162" s="256" t="s">
        <v>19</v>
      </c>
      <c r="L162" s="261"/>
      <c r="M162" s="262" t="s">
        <v>19</v>
      </c>
      <c r="N162" s="263" t="s">
        <v>48</v>
      </c>
      <c r="O162" s="84"/>
      <c r="P162" s="221">
        <f>O162*H162</f>
        <v>0</v>
      </c>
      <c r="Q162" s="221">
        <v>0.001</v>
      </c>
      <c r="R162" s="221">
        <f>Q162*H162</f>
        <v>0.13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85</v>
      </c>
      <c r="AT162" s="223" t="s">
        <v>232</v>
      </c>
      <c r="AU162" s="223" t="s">
        <v>85</v>
      </c>
      <c r="AY162" s="16" t="s">
        <v>135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142</v>
      </c>
      <c r="BK162" s="224">
        <f>ROUND(I162*H162,2)</f>
        <v>0</v>
      </c>
      <c r="BL162" s="16" t="s">
        <v>82</v>
      </c>
      <c r="BM162" s="223" t="s">
        <v>279</v>
      </c>
    </row>
    <row r="163" s="2" customFormat="1">
      <c r="A163" s="37"/>
      <c r="B163" s="38"/>
      <c r="C163" s="39"/>
      <c r="D163" s="232" t="s">
        <v>153</v>
      </c>
      <c r="E163" s="39"/>
      <c r="F163" s="242" t="s">
        <v>280</v>
      </c>
      <c r="G163" s="39"/>
      <c r="H163" s="39"/>
      <c r="I163" s="227"/>
      <c r="J163" s="39"/>
      <c r="K163" s="39"/>
      <c r="L163" s="43"/>
      <c r="M163" s="228"/>
      <c r="N163" s="229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153</v>
      </c>
      <c r="AU163" s="16" t="s">
        <v>85</v>
      </c>
    </row>
    <row r="164" s="2" customFormat="1" ht="16.5" customHeight="1">
      <c r="A164" s="37"/>
      <c r="B164" s="38"/>
      <c r="C164" s="254" t="s">
        <v>281</v>
      </c>
      <c r="D164" s="254" t="s">
        <v>232</v>
      </c>
      <c r="E164" s="255" t="s">
        <v>282</v>
      </c>
      <c r="F164" s="256" t="s">
        <v>283</v>
      </c>
      <c r="G164" s="257" t="s">
        <v>235</v>
      </c>
      <c r="H164" s="258">
        <v>82.5</v>
      </c>
      <c r="I164" s="259"/>
      <c r="J164" s="260">
        <f>ROUND(I164*H164,2)</f>
        <v>0</v>
      </c>
      <c r="K164" s="256" t="s">
        <v>19</v>
      </c>
      <c r="L164" s="261"/>
      <c r="M164" s="262" t="s">
        <v>19</v>
      </c>
      <c r="N164" s="263" t="s">
        <v>48</v>
      </c>
      <c r="O164" s="84"/>
      <c r="P164" s="221">
        <f>O164*H164</f>
        <v>0</v>
      </c>
      <c r="Q164" s="221">
        <v>0.001</v>
      </c>
      <c r="R164" s="221">
        <f>Q164*H164</f>
        <v>0.082500000000000004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236</v>
      </c>
      <c r="AT164" s="223" t="s">
        <v>232</v>
      </c>
      <c r="AU164" s="223" t="s">
        <v>85</v>
      </c>
      <c r="AY164" s="16" t="s">
        <v>135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142</v>
      </c>
      <c r="BK164" s="224">
        <f>ROUND(I164*H164,2)</f>
        <v>0</v>
      </c>
      <c r="BL164" s="16" t="s">
        <v>223</v>
      </c>
      <c r="BM164" s="223" t="s">
        <v>284</v>
      </c>
    </row>
    <row r="165" s="2" customFormat="1">
      <c r="A165" s="37"/>
      <c r="B165" s="38"/>
      <c r="C165" s="39"/>
      <c r="D165" s="232" t="s">
        <v>153</v>
      </c>
      <c r="E165" s="39"/>
      <c r="F165" s="242" t="s">
        <v>285</v>
      </c>
      <c r="G165" s="39"/>
      <c r="H165" s="39"/>
      <c r="I165" s="227"/>
      <c r="J165" s="39"/>
      <c r="K165" s="39"/>
      <c r="L165" s="43"/>
      <c r="M165" s="228"/>
      <c r="N165" s="229"/>
      <c r="O165" s="84"/>
      <c r="P165" s="84"/>
      <c r="Q165" s="84"/>
      <c r="R165" s="84"/>
      <c r="S165" s="84"/>
      <c r="T165" s="85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153</v>
      </c>
      <c r="AU165" s="16" t="s">
        <v>85</v>
      </c>
    </row>
    <row r="166" s="13" customFormat="1">
      <c r="A166" s="13"/>
      <c r="B166" s="230"/>
      <c r="C166" s="231"/>
      <c r="D166" s="232" t="s">
        <v>146</v>
      </c>
      <c r="E166" s="233" t="s">
        <v>19</v>
      </c>
      <c r="F166" s="234" t="s">
        <v>286</v>
      </c>
      <c r="G166" s="231"/>
      <c r="H166" s="235">
        <v>82.5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146</v>
      </c>
      <c r="AU166" s="241" t="s">
        <v>85</v>
      </c>
      <c r="AV166" s="13" t="s">
        <v>85</v>
      </c>
      <c r="AW166" s="13" t="s">
        <v>36</v>
      </c>
      <c r="AX166" s="13" t="s">
        <v>82</v>
      </c>
      <c r="AY166" s="241" t="s">
        <v>135</v>
      </c>
    </row>
    <row r="167" s="2" customFormat="1" ht="16.5" customHeight="1">
      <c r="A167" s="37"/>
      <c r="B167" s="38"/>
      <c r="C167" s="254" t="s">
        <v>287</v>
      </c>
      <c r="D167" s="254" t="s">
        <v>232</v>
      </c>
      <c r="E167" s="255" t="s">
        <v>253</v>
      </c>
      <c r="F167" s="256" t="s">
        <v>254</v>
      </c>
      <c r="G167" s="257" t="s">
        <v>235</v>
      </c>
      <c r="H167" s="258">
        <v>41</v>
      </c>
      <c r="I167" s="259"/>
      <c r="J167" s="260">
        <f>ROUND(I167*H167,2)</f>
        <v>0</v>
      </c>
      <c r="K167" s="256" t="s">
        <v>19</v>
      </c>
      <c r="L167" s="261"/>
      <c r="M167" s="262" t="s">
        <v>19</v>
      </c>
      <c r="N167" s="263" t="s">
        <v>48</v>
      </c>
      <c r="O167" s="84"/>
      <c r="P167" s="221">
        <f>O167*H167</f>
        <v>0</v>
      </c>
      <c r="Q167" s="221">
        <v>0.001</v>
      </c>
      <c r="R167" s="221">
        <f>Q167*H167</f>
        <v>0.041000000000000002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236</v>
      </c>
      <c r="AT167" s="223" t="s">
        <v>232</v>
      </c>
      <c r="AU167" s="223" t="s">
        <v>85</v>
      </c>
      <c r="AY167" s="16" t="s">
        <v>135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142</v>
      </c>
      <c r="BK167" s="224">
        <f>ROUND(I167*H167,2)</f>
        <v>0</v>
      </c>
      <c r="BL167" s="16" t="s">
        <v>223</v>
      </c>
      <c r="BM167" s="223" t="s">
        <v>288</v>
      </c>
    </row>
    <row r="168" s="2" customFormat="1">
      <c r="A168" s="37"/>
      <c r="B168" s="38"/>
      <c r="C168" s="39"/>
      <c r="D168" s="232" t="s">
        <v>153</v>
      </c>
      <c r="E168" s="39"/>
      <c r="F168" s="242" t="s">
        <v>289</v>
      </c>
      <c r="G168" s="39"/>
      <c r="H168" s="39"/>
      <c r="I168" s="227"/>
      <c r="J168" s="39"/>
      <c r="K168" s="39"/>
      <c r="L168" s="43"/>
      <c r="M168" s="228"/>
      <c r="N168" s="229"/>
      <c r="O168" s="84"/>
      <c r="P168" s="84"/>
      <c r="Q168" s="84"/>
      <c r="R168" s="84"/>
      <c r="S168" s="84"/>
      <c r="T168" s="85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153</v>
      </c>
      <c r="AU168" s="16" t="s">
        <v>85</v>
      </c>
    </row>
    <row r="169" s="13" customFormat="1">
      <c r="A169" s="13"/>
      <c r="B169" s="230"/>
      <c r="C169" s="231"/>
      <c r="D169" s="232" t="s">
        <v>146</v>
      </c>
      <c r="E169" s="233" t="s">
        <v>19</v>
      </c>
      <c r="F169" s="234" t="s">
        <v>290</v>
      </c>
      <c r="G169" s="231"/>
      <c r="H169" s="235">
        <v>40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146</v>
      </c>
      <c r="AU169" s="241" t="s">
        <v>85</v>
      </c>
      <c r="AV169" s="13" t="s">
        <v>85</v>
      </c>
      <c r="AW169" s="13" t="s">
        <v>36</v>
      </c>
      <c r="AX169" s="13" t="s">
        <v>75</v>
      </c>
      <c r="AY169" s="241" t="s">
        <v>135</v>
      </c>
    </row>
    <row r="170" s="13" customFormat="1">
      <c r="A170" s="13"/>
      <c r="B170" s="230"/>
      <c r="C170" s="231"/>
      <c r="D170" s="232" t="s">
        <v>146</v>
      </c>
      <c r="E170" s="233" t="s">
        <v>19</v>
      </c>
      <c r="F170" s="234" t="s">
        <v>291</v>
      </c>
      <c r="G170" s="231"/>
      <c r="H170" s="235">
        <v>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146</v>
      </c>
      <c r="AU170" s="241" t="s">
        <v>85</v>
      </c>
      <c r="AV170" s="13" t="s">
        <v>85</v>
      </c>
      <c r="AW170" s="13" t="s">
        <v>36</v>
      </c>
      <c r="AX170" s="13" t="s">
        <v>75</v>
      </c>
      <c r="AY170" s="241" t="s">
        <v>135</v>
      </c>
    </row>
    <row r="171" s="14" customFormat="1">
      <c r="A171" s="14"/>
      <c r="B171" s="243"/>
      <c r="C171" s="244"/>
      <c r="D171" s="232" t="s">
        <v>146</v>
      </c>
      <c r="E171" s="245" t="s">
        <v>19</v>
      </c>
      <c r="F171" s="246" t="s">
        <v>157</v>
      </c>
      <c r="G171" s="244"/>
      <c r="H171" s="247">
        <v>41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146</v>
      </c>
      <c r="AU171" s="253" t="s">
        <v>85</v>
      </c>
      <c r="AV171" s="14" t="s">
        <v>142</v>
      </c>
      <c r="AW171" s="14" t="s">
        <v>36</v>
      </c>
      <c r="AX171" s="14" t="s">
        <v>82</v>
      </c>
      <c r="AY171" s="253" t="s">
        <v>135</v>
      </c>
    </row>
    <row r="172" s="2" customFormat="1" ht="16.5" customHeight="1">
      <c r="A172" s="37"/>
      <c r="B172" s="38"/>
      <c r="C172" s="254" t="s">
        <v>292</v>
      </c>
      <c r="D172" s="254" t="s">
        <v>232</v>
      </c>
      <c r="E172" s="255" t="s">
        <v>293</v>
      </c>
      <c r="F172" s="256" t="s">
        <v>294</v>
      </c>
      <c r="G172" s="257" t="s">
        <v>266</v>
      </c>
      <c r="H172" s="258">
        <v>1</v>
      </c>
      <c r="I172" s="259"/>
      <c r="J172" s="260">
        <f>ROUND(I172*H172,2)</f>
        <v>0</v>
      </c>
      <c r="K172" s="256" t="s">
        <v>19</v>
      </c>
      <c r="L172" s="261"/>
      <c r="M172" s="262" t="s">
        <v>19</v>
      </c>
      <c r="N172" s="263" t="s">
        <v>48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85</v>
      </c>
      <c r="AT172" s="223" t="s">
        <v>232</v>
      </c>
      <c r="AU172" s="223" t="s">
        <v>85</v>
      </c>
      <c r="AY172" s="16" t="s">
        <v>135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142</v>
      </c>
      <c r="BK172" s="224">
        <f>ROUND(I172*H172,2)</f>
        <v>0</v>
      </c>
      <c r="BL172" s="16" t="s">
        <v>82</v>
      </c>
      <c r="BM172" s="223" t="s">
        <v>295</v>
      </c>
    </row>
    <row r="173" s="2" customFormat="1">
      <c r="A173" s="37"/>
      <c r="B173" s="38"/>
      <c r="C173" s="39"/>
      <c r="D173" s="232" t="s">
        <v>153</v>
      </c>
      <c r="E173" s="39"/>
      <c r="F173" s="242" t="s">
        <v>296</v>
      </c>
      <c r="G173" s="39"/>
      <c r="H173" s="39"/>
      <c r="I173" s="227"/>
      <c r="J173" s="39"/>
      <c r="K173" s="39"/>
      <c r="L173" s="43"/>
      <c r="M173" s="228"/>
      <c r="N173" s="229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153</v>
      </c>
      <c r="AU173" s="16" t="s">
        <v>85</v>
      </c>
    </row>
    <row r="174" s="2" customFormat="1" ht="49.05" customHeight="1">
      <c r="A174" s="37"/>
      <c r="B174" s="38"/>
      <c r="C174" s="212" t="s">
        <v>297</v>
      </c>
      <c r="D174" s="212" t="s">
        <v>137</v>
      </c>
      <c r="E174" s="213" t="s">
        <v>298</v>
      </c>
      <c r="F174" s="214" t="s">
        <v>299</v>
      </c>
      <c r="G174" s="215" t="s">
        <v>300</v>
      </c>
      <c r="H174" s="216">
        <v>0.44800000000000001</v>
      </c>
      <c r="I174" s="217"/>
      <c r="J174" s="218">
        <f>ROUND(I174*H174,2)</f>
        <v>0</v>
      </c>
      <c r="K174" s="214" t="s">
        <v>141</v>
      </c>
      <c r="L174" s="43"/>
      <c r="M174" s="219" t="s">
        <v>19</v>
      </c>
      <c r="N174" s="220" t="s">
        <v>48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223</v>
      </c>
      <c r="AT174" s="223" t="s">
        <v>137</v>
      </c>
      <c r="AU174" s="223" t="s">
        <v>85</v>
      </c>
      <c r="AY174" s="16" t="s">
        <v>135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142</v>
      </c>
      <c r="BK174" s="224">
        <f>ROUND(I174*H174,2)</f>
        <v>0</v>
      </c>
      <c r="BL174" s="16" t="s">
        <v>223</v>
      </c>
      <c r="BM174" s="223" t="s">
        <v>301</v>
      </c>
    </row>
    <row r="175" s="2" customFormat="1">
      <c r="A175" s="37"/>
      <c r="B175" s="38"/>
      <c r="C175" s="39"/>
      <c r="D175" s="225" t="s">
        <v>144</v>
      </c>
      <c r="E175" s="39"/>
      <c r="F175" s="226" t="s">
        <v>302</v>
      </c>
      <c r="G175" s="39"/>
      <c r="H175" s="39"/>
      <c r="I175" s="227"/>
      <c r="J175" s="39"/>
      <c r="K175" s="39"/>
      <c r="L175" s="43"/>
      <c r="M175" s="228"/>
      <c r="N175" s="229"/>
      <c r="O175" s="84"/>
      <c r="P175" s="84"/>
      <c r="Q175" s="84"/>
      <c r="R175" s="84"/>
      <c r="S175" s="84"/>
      <c r="T175" s="85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144</v>
      </c>
      <c r="AU175" s="16" t="s">
        <v>85</v>
      </c>
    </row>
    <row r="176" s="12" customFormat="1" ht="22.8" customHeight="1">
      <c r="A176" s="12"/>
      <c r="B176" s="196"/>
      <c r="C176" s="197"/>
      <c r="D176" s="198" t="s">
        <v>74</v>
      </c>
      <c r="E176" s="210" t="s">
        <v>303</v>
      </c>
      <c r="F176" s="210" t="s">
        <v>304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SUM(P177:P207)</f>
        <v>0</v>
      </c>
      <c r="Q176" s="204"/>
      <c r="R176" s="205">
        <f>SUM(R177:R207)</f>
        <v>19.307459999999999</v>
      </c>
      <c r="S176" s="204"/>
      <c r="T176" s="206">
        <f>SUM(T177:T207)</f>
        <v>15.84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85</v>
      </c>
      <c r="AT176" s="208" t="s">
        <v>74</v>
      </c>
      <c r="AU176" s="208" t="s">
        <v>82</v>
      </c>
      <c r="AY176" s="207" t="s">
        <v>135</v>
      </c>
      <c r="BK176" s="209">
        <f>SUM(BK177:BK207)</f>
        <v>0</v>
      </c>
    </row>
    <row r="177" s="2" customFormat="1" ht="37.8" customHeight="1">
      <c r="A177" s="37"/>
      <c r="B177" s="38"/>
      <c r="C177" s="212" t="s">
        <v>305</v>
      </c>
      <c r="D177" s="212" t="s">
        <v>137</v>
      </c>
      <c r="E177" s="213" t="s">
        <v>306</v>
      </c>
      <c r="F177" s="214" t="s">
        <v>307</v>
      </c>
      <c r="G177" s="215" t="s">
        <v>201</v>
      </c>
      <c r="H177" s="216">
        <v>30</v>
      </c>
      <c r="I177" s="217"/>
      <c r="J177" s="218">
        <f>ROUND(I177*H177,2)</f>
        <v>0</v>
      </c>
      <c r="K177" s="214" t="s">
        <v>141</v>
      </c>
      <c r="L177" s="43"/>
      <c r="M177" s="219" t="s">
        <v>19</v>
      </c>
      <c r="N177" s="220" t="s">
        <v>48</v>
      </c>
      <c r="O177" s="84"/>
      <c r="P177" s="221">
        <f>O177*H177</f>
        <v>0</v>
      </c>
      <c r="Q177" s="221">
        <v>0.016</v>
      </c>
      <c r="R177" s="221">
        <f>Q177*H177</f>
        <v>0.47999999999999998</v>
      </c>
      <c r="S177" s="221">
        <v>0.016</v>
      </c>
      <c r="T177" s="222">
        <f>S177*H177</f>
        <v>0.47999999999999998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223</v>
      </c>
      <c r="AT177" s="223" t="s">
        <v>137</v>
      </c>
      <c r="AU177" s="223" t="s">
        <v>85</v>
      </c>
      <c r="AY177" s="16" t="s">
        <v>135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142</v>
      </c>
      <c r="BK177" s="224">
        <f>ROUND(I177*H177,2)</f>
        <v>0</v>
      </c>
      <c r="BL177" s="16" t="s">
        <v>223</v>
      </c>
      <c r="BM177" s="223" t="s">
        <v>308</v>
      </c>
    </row>
    <row r="178" s="2" customFormat="1">
      <c r="A178" s="37"/>
      <c r="B178" s="38"/>
      <c r="C178" s="39"/>
      <c r="D178" s="225" t="s">
        <v>144</v>
      </c>
      <c r="E178" s="39"/>
      <c r="F178" s="226" t="s">
        <v>309</v>
      </c>
      <c r="G178" s="39"/>
      <c r="H178" s="39"/>
      <c r="I178" s="227"/>
      <c r="J178" s="39"/>
      <c r="K178" s="39"/>
      <c r="L178" s="43"/>
      <c r="M178" s="228"/>
      <c r="N178" s="229"/>
      <c r="O178" s="84"/>
      <c r="P178" s="84"/>
      <c r="Q178" s="84"/>
      <c r="R178" s="84"/>
      <c r="S178" s="84"/>
      <c r="T178" s="85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144</v>
      </c>
      <c r="AU178" s="16" t="s">
        <v>85</v>
      </c>
    </row>
    <row r="179" s="2" customFormat="1">
      <c r="A179" s="37"/>
      <c r="B179" s="38"/>
      <c r="C179" s="39"/>
      <c r="D179" s="232" t="s">
        <v>153</v>
      </c>
      <c r="E179" s="39"/>
      <c r="F179" s="242" t="s">
        <v>310</v>
      </c>
      <c r="G179" s="39"/>
      <c r="H179" s="39"/>
      <c r="I179" s="227"/>
      <c r="J179" s="39"/>
      <c r="K179" s="39"/>
      <c r="L179" s="43"/>
      <c r="M179" s="228"/>
      <c r="N179" s="229"/>
      <c r="O179" s="84"/>
      <c r="P179" s="84"/>
      <c r="Q179" s="84"/>
      <c r="R179" s="84"/>
      <c r="S179" s="84"/>
      <c r="T179" s="85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153</v>
      </c>
      <c r="AU179" s="16" t="s">
        <v>85</v>
      </c>
    </row>
    <row r="180" s="13" customFormat="1">
      <c r="A180" s="13"/>
      <c r="B180" s="230"/>
      <c r="C180" s="231"/>
      <c r="D180" s="232" t="s">
        <v>146</v>
      </c>
      <c r="E180" s="233" t="s">
        <v>19</v>
      </c>
      <c r="F180" s="234" t="s">
        <v>311</v>
      </c>
      <c r="G180" s="231"/>
      <c r="H180" s="235">
        <v>26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146</v>
      </c>
      <c r="AU180" s="241" t="s">
        <v>85</v>
      </c>
      <c r="AV180" s="13" t="s">
        <v>85</v>
      </c>
      <c r="AW180" s="13" t="s">
        <v>36</v>
      </c>
      <c r="AX180" s="13" t="s">
        <v>75</v>
      </c>
      <c r="AY180" s="241" t="s">
        <v>135</v>
      </c>
    </row>
    <row r="181" s="13" customFormat="1">
      <c r="A181" s="13"/>
      <c r="B181" s="230"/>
      <c r="C181" s="231"/>
      <c r="D181" s="232" t="s">
        <v>146</v>
      </c>
      <c r="E181" s="233" t="s">
        <v>19</v>
      </c>
      <c r="F181" s="234" t="s">
        <v>312</v>
      </c>
      <c r="G181" s="231"/>
      <c r="H181" s="235">
        <v>4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146</v>
      </c>
      <c r="AU181" s="241" t="s">
        <v>85</v>
      </c>
      <c r="AV181" s="13" t="s">
        <v>85</v>
      </c>
      <c r="AW181" s="13" t="s">
        <v>36</v>
      </c>
      <c r="AX181" s="13" t="s">
        <v>75</v>
      </c>
      <c r="AY181" s="241" t="s">
        <v>135</v>
      </c>
    </row>
    <row r="182" s="14" customFormat="1">
      <c r="A182" s="14"/>
      <c r="B182" s="243"/>
      <c r="C182" s="244"/>
      <c r="D182" s="232" t="s">
        <v>146</v>
      </c>
      <c r="E182" s="245" t="s">
        <v>19</v>
      </c>
      <c r="F182" s="246" t="s">
        <v>157</v>
      </c>
      <c r="G182" s="244"/>
      <c r="H182" s="247">
        <v>30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146</v>
      </c>
      <c r="AU182" s="253" t="s">
        <v>85</v>
      </c>
      <c r="AV182" s="14" t="s">
        <v>142</v>
      </c>
      <c r="AW182" s="14" t="s">
        <v>36</v>
      </c>
      <c r="AX182" s="14" t="s">
        <v>82</v>
      </c>
      <c r="AY182" s="253" t="s">
        <v>135</v>
      </c>
    </row>
    <row r="183" s="2" customFormat="1" ht="37.8" customHeight="1">
      <c r="A183" s="37"/>
      <c r="B183" s="38"/>
      <c r="C183" s="212" t="s">
        <v>313</v>
      </c>
      <c r="D183" s="212" t="s">
        <v>137</v>
      </c>
      <c r="E183" s="213" t="s">
        <v>314</v>
      </c>
      <c r="F183" s="214" t="s">
        <v>315</v>
      </c>
      <c r="G183" s="215" t="s">
        <v>201</v>
      </c>
      <c r="H183" s="216">
        <v>1280</v>
      </c>
      <c r="I183" s="217"/>
      <c r="J183" s="218">
        <f>ROUND(I183*H183,2)</f>
        <v>0</v>
      </c>
      <c r="K183" s="214" t="s">
        <v>141</v>
      </c>
      <c r="L183" s="43"/>
      <c r="M183" s="219" t="s">
        <v>19</v>
      </c>
      <c r="N183" s="220" t="s">
        <v>48</v>
      </c>
      <c r="O183" s="84"/>
      <c r="P183" s="221">
        <f>O183*H183</f>
        <v>0</v>
      </c>
      <c r="Q183" s="221">
        <v>0.012</v>
      </c>
      <c r="R183" s="221">
        <f>Q183*H183</f>
        <v>15.359999999999999</v>
      </c>
      <c r="S183" s="221">
        <v>0.012</v>
      </c>
      <c r="T183" s="222">
        <f>S183*H183</f>
        <v>15.359999999999999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223</v>
      </c>
      <c r="AT183" s="223" t="s">
        <v>137</v>
      </c>
      <c r="AU183" s="223" t="s">
        <v>85</v>
      </c>
      <c r="AY183" s="16" t="s">
        <v>135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142</v>
      </c>
      <c r="BK183" s="224">
        <f>ROUND(I183*H183,2)</f>
        <v>0</v>
      </c>
      <c r="BL183" s="16" t="s">
        <v>223</v>
      </c>
      <c r="BM183" s="223" t="s">
        <v>316</v>
      </c>
    </row>
    <row r="184" s="2" customFormat="1">
      <c r="A184" s="37"/>
      <c r="B184" s="38"/>
      <c r="C184" s="39"/>
      <c r="D184" s="225" t="s">
        <v>144</v>
      </c>
      <c r="E184" s="39"/>
      <c r="F184" s="226" t="s">
        <v>317</v>
      </c>
      <c r="G184" s="39"/>
      <c r="H184" s="39"/>
      <c r="I184" s="227"/>
      <c r="J184" s="39"/>
      <c r="K184" s="39"/>
      <c r="L184" s="43"/>
      <c r="M184" s="228"/>
      <c r="N184" s="229"/>
      <c r="O184" s="84"/>
      <c r="P184" s="84"/>
      <c r="Q184" s="84"/>
      <c r="R184" s="84"/>
      <c r="S184" s="84"/>
      <c r="T184" s="85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144</v>
      </c>
      <c r="AU184" s="16" t="s">
        <v>85</v>
      </c>
    </row>
    <row r="185" s="2" customFormat="1">
      <c r="A185" s="37"/>
      <c r="B185" s="38"/>
      <c r="C185" s="39"/>
      <c r="D185" s="232" t="s">
        <v>153</v>
      </c>
      <c r="E185" s="39"/>
      <c r="F185" s="242" t="s">
        <v>318</v>
      </c>
      <c r="G185" s="39"/>
      <c r="H185" s="39"/>
      <c r="I185" s="227"/>
      <c r="J185" s="39"/>
      <c r="K185" s="39"/>
      <c r="L185" s="43"/>
      <c r="M185" s="228"/>
      <c r="N185" s="229"/>
      <c r="O185" s="84"/>
      <c r="P185" s="84"/>
      <c r="Q185" s="84"/>
      <c r="R185" s="84"/>
      <c r="S185" s="84"/>
      <c r="T185" s="85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153</v>
      </c>
      <c r="AU185" s="16" t="s">
        <v>85</v>
      </c>
    </row>
    <row r="186" s="13" customFormat="1">
      <c r="A186" s="13"/>
      <c r="B186" s="230"/>
      <c r="C186" s="231"/>
      <c r="D186" s="232" t="s">
        <v>146</v>
      </c>
      <c r="E186" s="233" t="s">
        <v>19</v>
      </c>
      <c r="F186" s="234" t="s">
        <v>319</v>
      </c>
      <c r="G186" s="231"/>
      <c r="H186" s="235">
        <v>640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146</v>
      </c>
      <c r="AU186" s="241" t="s">
        <v>85</v>
      </c>
      <c r="AV186" s="13" t="s">
        <v>85</v>
      </c>
      <c r="AW186" s="13" t="s">
        <v>36</v>
      </c>
      <c r="AX186" s="13" t="s">
        <v>75</v>
      </c>
      <c r="AY186" s="241" t="s">
        <v>135</v>
      </c>
    </row>
    <row r="187" s="13" customFormat="1">
      <c r="A187" s="13"/>
      <c r="B187" s="230"/>
      <c r="C187" s="231"/>
      <c r="D187" s="232" t="s">
        <v>146</v>
      </c>
      <c r="E187" s="233" t="s">
        <v>19</v>
      </c>
      <c r="F187" s="234" t="s">
        <v>320</v>
      </c>
      <c r="G187" s="231"/>
      <c r="H187" s="235">
        <v>640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146</v>
      </c>
      <c r="AU187" s="241" t="s">
        <v>85</v>
      </c>
      <c r="AV187" s="13" t="s">
        <v>85</v>
      </c>
      <c r="AW187" s="13" t="s">
        <v>36</v>
      </c>
      <c r="AX187" s="13" t="s">
        <v>75</v>
      </c>
      <c r="AY187" s="241" t="s">
        <v>135</v>
      </c>
    </row>
    <row r="188" s="14" customFormat="1">
      <c r="A188" s="14"/>
      <c r="B188" s="243"/>
      <c r="C188" s="244"/>
      <c r="D188" s="232" t="s">
        <v>146</v>
      </c>
      <c r="E188" s="245" t="s">
        <v>19</v>
      </c>
      <c r="F188" s="246" t="s">
        <v>157</v>
      </c>
      <c r="G188" s="244"/>
      <c r="H188" s="247">
        <v>1280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146</v>
      </c>
      <c r="AU188" s="253" t="s">
        <v>85</v>
      </c>
      <c r="AV188" s="14" t="s">
        <v>142</v>
      </c>
      <c r="AW188" s="14" t="s">
        <v>36</v>
      </c>
      <c r="AX188" s="14" t="s">
        <v>82</v>
      </c>
      <c r="AY188" s="253" t="s">
        <v>135</v>
      </c>
    </row>
    <row r="189" s="2" customFormat="1" ht="33" customHeight="1">
      <c r="A189" s="37"/>
      <c r="B189" s="38"/>
      <c r="C189" s="212" t="s">
        <v>321</v>
      </c>
      <c r="D189" s="212" t="s">
        <v>137</v>
      </c>
      <c r="E189" s="213" t="s">
        <v>322</v>
      </c>
      <c r="F189" s="214" t="s">
        <v>323</v>
      </c>
      <c r="G189" s="215" t="s">
        <v>201</v>
      </c>
      <c r="H189" s="216">
        <v>4</v>
      </c>
      <c r="I189" s="217"/>
      <c r="J189" s="218">
        <f>ROUND(I189*H189,2)</f>
        <v>0</v>
      </c>
      <c r="K189" s="214" t="s">
        <v>19</v>
      </c>
      <c r="L189" s="43"/>
      <c r="M189" s="219" t="s">
        <v>19</v>
      </c>
      <c r="N189" s="220" t="s">
        <v>48</v>
      </c>
      <c r="O189" s="84"/>
      <c r="P189" s="221">
        <f>O189*H189</f>
        <v>0</v>
      </c>
      <c r="Q189" s="221">
        <v>0.0012999999999999999</v>
      </c>
      <c r="R189" s="221">
        <f>Q189*H189</f>
        <v>0.0051999999999999998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223</v>
      </c>
      <c r="AT189" s="223" t="s">
        <v>137</v>
      </c>
      <c r="AU189" s="223" t="s">
        <v>85</v>
      </c>
      <c r="AY189" s="16" t="s">
        <v>135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142</v>
      </c>
      <c r="BK189" s="224">
        <f>ROUND(I189*H189,2)</f>
        <v>0</v>
      </c>
      <c r="BL189" s="16" t="s">
        <v>223</v>
      </c>
      <c r="BM189" s="223" t="s">
        <v>324</v>
      </c>
    </row>
    <row r="190" s="2" customFormat="1">
      <c r="A190" s="37"/>
      <c r="B190" s="38"/>
      <c r="C190" s="39"/>
      <c r="D190" s="232" t="s">
        <v>153</v>
      </c>
      <c r="E190" s="39"/>
      <c r="F190" s="242" t="s">
        <v>325</v>
      </c>
      <c r="G190" s="39"/>
      <c r="H190" s="39"/>
      <c r="I190" s="227"/>
      <c r="J190" s="39"/>
      <c r="K190" s="39"/>
      <c r="L190" s="43"/>
      <c r="M190" s="228"/>
      <c r="N190" s="229"/>
      <c r="O190" s="84"/>
      <c r="P190" s="84"/>
      <c r="Q190" s="84"/>
      <c r="R190" s="84"/>
      <c r="S190" s="84"/>
      <c r="T190" s="85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153</v>
      </c>
      <c r="AU190" s="16" t="s">
        <v>85</v>
      </c>
    </row>
    <row r="191" s="13" customFormat="1">
      <c r="A191" s="13"/>
      <c r="B191" s="230"/>
      <c r="C191" s="231"/>
      <c r="D191" s="232" t="s">
        <v>146</v>
      </c>
      <c r="E191" s="233" t="s">
        <v>19</v>
      </c>
      <c r="F191" s="234" t="s">
        <v>326</v>
      </c>
      <c r="G191" s="231"/>
      <c r="H191" s="235">
        <v>2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146</v>
      </c>
      <c r="AU191" s="241" t="s">
        <v>85</v>
      </c>
      <c r="AV191" s="13" t="s">
        <v>85</v>
      </c>
      <c r="AW191" s="13" t="s">
        <v>36</v>
      </c>
      <c r="AX191" s="13" t="s">
        <v>75</v>
      </c>
      <c r="AY191" s="241" t="s">
        <v>135</v>
      </c>
    </row>
    <row r="192" s="13" customFormat="1">
      <c r="A192" s="13"/>
      <c r="B192" s="230"/>
      <c r="C192" s="231"/>
      <c r="D192" s="232" t="s">
        <v>146</v>
      </c>
      <c r="E192" s="233" t="s">
        <v>19</v>
      </c>
      <c r="F192" s="234" t="s">
        <v>327</v>
      </c>
      <c r="G192" s="231"/>
      <c r="H192" s="235">
        <v>2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146</v>
      </c>
      <c r="AU192" s="241" t="s">
        <v>85</v>
      </c>
      <c r="AV192" s="13" t="s">
        <v>85</v>
      </c>
      <c r="AW192" s="13" t="s">
        <v>36</v>
      </c>
      <c r="AX192" s="13" t="s">
        <v>75</v>
      </c>
      <c r="AY192" s="241" t="s">
        <v>135</v>
      </c>
    </row>
    <row r="193" s="14" customFormat="1">
      <c r="A193" s="14"/>
      <c r="B193" s="243"/>
      <c r="C193" s="244"/>
      <c r="D193" s="232" t="s">
        <v>146</v>
      </c>
      <c r="E193" s="245" t="s">
        <v>19</v>
      </c>
      <c r="F193" s="246" t="s">
        <v>157</v>
      </c>
      <c r="G193" s="244"/>
      <c r="H193" s="247">
        <v>4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146</v>
      </c>
      <c r="AU193" s="253" t="s">
        <v>85</v>
      </c>
      <c r="AV193" s="14" t="s">
        <v>142</v>
      </c>
      <c r="AW193" s="14" t="s">
        <v>36</v>
      </c>
      <c r="AX193" s="14" t="s">
        <v>82</v>
      </c>
      <c r="AY193" s="253" t="s">
        <v>135</v>
      </c>
    </row>
    <row r="194" s="2" customFormat="1" ht="24.15" customHeight="1">
      <c r="A194" s="37"/>
      <c r="B194" s="38"/>
      <c r="C194" s="212" t="s">
        <v>328</v>
      </c>
      <c r="D194" s="212" t="s">
        <v>137</v>
      </c>
      <c r="E194" s="213" t="s">
        <v>329</v>
      </c>
      <c r="F194" s="214" t="s">
        <v>330</v>
      </c>
      <c r="G194" s="215" t="s">
        <v>201</v>
      </c>
      <c r="H194" s="216">
        <v>2</v>
      </c>
      <c r="I194" s="217"/>
      <c r="J194" s="218">
        <f>ROUND(I194*H194,2)</f>
        <v>0</v>
      </c>
      <c r="K194" s="214" t="s">
        <v>19</v>
      </c>
      <c r="L194" s="43"/>
      <c r="M194" s="219" t="s">
        <v>19</v>
      </c>
      <c r="N194" s="220" t="s">
        <v>48</v>
      </c>
      <c r="O194" s="84"/>
      <c r="P194" s="221">
        <f>O194*H194</f>
        <v>0</v>
      </c>
      <c r="Q194" s="221">
        <v>0.00068000000000000005</v>
      </c>
      <c r="R194" s="221">
        <f>Q194*H194</f>
        <v>0.0013600000000000001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223</v>
      </c>
      <c r="AT194" s="223" t="s">
        <v>137</v>
      </c>
      <c r="AU194" s="223" t="s">
        <v>85</v>
      </c>
      <c r="AY194" s="16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142</v>
      </c>
      <c r="BK194" s="224">
        <f>ROUND(I194*H194,2)</f>
        <v>0</v>
      </c>
      <c r="BL194" s="16" t="s">
        <v>223</v>
      </c>
      <c r="BM194" s="223" t="s">
        <v>331</v>
      </c>
    </row>
    <row r="195" s="2" customFormat="1">
      <c r="A195" s="37"/>
      <c r="B195" s="38"/>
      <c r="C195" s="39"/>
      <c r="D195" s="232" t="s">
        <v>153</v>
      </c>
      <c r="E195" s="39"/>
      <c r="F195" s="242" t="s">
        <v>332</v>
      </c>
      <c r="G195" s="39"/>
      <c r="H195" s="39"/>
      <c r="I195" s="227"/>
      <c r="J195" s="39"/>
      <c r="K195" s="39"/>
      <c r="L195" s="43"/>
      <c r="M195" s="228"/>
      <c r="N195" s="229"/>
      <c r="O195" s="84"/>
      <c r="P195" s="84"/>
      <c r="Q195" s="84"/>
      <c r="R195" s="84"/>
      <c r="S195" s="84"/>
      <c r="T195" s="85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153</v>
      </c>
      <c r="AU195" s="16" t="s">
        <v>85</v>
      </c>
    </row>
    <row r="196" s="13" customFormat="1">
      <c r="A196" s="13"/>
      <c r="B196" s="230"/>
      <c r="C196" s="231"/>
      <c r="D196" s="232" t="s">
        <v>146</v>
      </c>
      <c r="E196" s="233" t="s">
        <v>19</v>
      </c>
      <c r="F196" s="234" t="s">
        <v>333</v>
      </c>
      <c r="G196" s="231"/>
      <c r="H196" s="235">
        <v>2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146</v>
      </c>
      <c r="AU196" s="241" t="s">
        <v>85</v>
      </c>
      <c r="AV196" s="13" t="s">
        <v>85</v>
      </c>
      <c r="AW196" s="13" t="s">
        <v>36</v>
      </c>
      <c r="AX196" s="13" t="s">
        <v>75</v>
      </c>
      <c r="AY196" s="241" t="s">
        <v>135</v>
      </c>
    </row>
    <row r="197" s="14" customFormat="1">
      <c r="A197" s="14"/>
      <c r="B197" s="243"/>
      <c r="C197" s="244"/>
      <c r="D197" s="232" t="s">
        <v>146</v>
      </c>
      <c r="E197" s="245" t="s">
        <v>19</v>
      </c>
      <c r="F197" s="246" t="s">
        <v>157</v>
      </c>
      <c r="G197" s="244"/>
      <c r="H197" s="247">
        <v>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146</v>
      </c>
      <c r="AU197" s="253" t="s">
        <v>85</v>
      </c>
      <c r="AV197" s="14" t="s">
        <v>142</v>
      </c>
      <c r="AW197" s="14" t="s">
        <v>36</v>
      </c>
      <c r="AX197" s="14" t="s">
        <v>82</v>
      </c>
      <c r="AY197" s="253" t="s">
        <v>135</v>
      </c>
    </row>
    <row r="198" s="2" customFormat="1" ht="33" customHeight="1">
      <c r="A198" s="37"/>
      <c r="B198" s="38"/>
      <c r="C198" s="212" t="s">
        <v>236</v>
      </c>
      <c r="D198" s="212" t="s">
        <v>137</v>
      </c>
      <c r="E198" s="213" t="s">
        <v>334</v>
      </c>
      <c r="F198" s="214" t="s">
        <v>335</v>
      </c>
      <c r="G198" s="215" t="s">
        <v>201</v>
      </c>
      <c r="H198" s="216">
        <v>1306</v>
      </c>
      <c r="I198" s="217"/>
      <c r="J198" s="218">
        <f>ROUND(I198*H198,2)</f>
        <v>0</v>
      </c>
      <c r="K198" s="214" t="s">
        <v>19</v>
      </c>
      <c r="L198" s="43"/>
      <c r="M198" s="219" t="s">
        <v>19</v>
      </c>
      <c r="N198" s="220" t="s">
        <v>48</v>
      </c>
      <c r="O198" s="84"/>
      <c r="P198" s="221">
        <f>O198*H198</f>
        <v>0</v>
      </c>
      <c r="Q198" s="221">
        <v>0.0020999999999999999</v>
      </c>
      <c r="R198" s="221">
        <f>Q198*H198</f>
        <v>2.7425999999999999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223</v>
      </c>
      <c r="AT198" s="223" t="s">
        <v>137</v>
      </c>
      <c r="AU198" s="223" t="s">
        <v>85</v>
      </c>
      <c r="AY198" s="16" t="s">
        <v>135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142</v>
      </c>
      <c r="BK198" s="224">
        <f>ROUND(I198*H198,2)</f>
        <v>0</v>
      </c>
      <c r="BL198" s="16" t="s">
        <v>223</v>
      </c>
      <c r="BM198" s="223" t="s">
        <v>336</v>
      </c>
    </row>
    <row r="199" s="2" customFormat="1">
      <c r="A199" s="37"/>
      <c r="B199" s="38"/>
      <c r="C199" s="39"/>
      <c r="D199" s="232" t="s">
        <v>153</v>
      </c>
      <c r="E199" s="39"/>
      <c r="F199" s="242" t="s">
        <v>337</v>
      </c>
      <c r="G199" s="39"/>
      <c r="H199" s="39"/>
      <c r="I199" s="227"/>
      <c r="J199" s="39"/>
      <c r="K199" s="39"/>
      <c r="L199" s="43"/>
      <c r="M199" s="228"/>
      <c r="N199" s="229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153</v>
      </c>
      <c r="AU199" s="16" t="s">
        <v>85</v>
      </c>
    </row>
    <row r="200" s="13" customFormat="1">
      <c r="A200" s="13"/>
      <c r="B200" s="230"/>
      <c r="C200" s="231"/>
      <c r="D200" s="232" t="s">
        <v>146</v>
      </c>
      <c r="E200" s="233" t="s">
        <v>19</v>
      </c>
      <c r="F200" s="234" t="s">
        <v>338</v>
      </c>
      <c r="G200" s="231"/>
      <c r="H200" s="235">
        <v>26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146</v>
      </c>
      <c r="AU200" s="241" t="s">
        <v>85</v>
      </c>
      <c r="AV200" s="13" t="s">
        <v>85</v>
      </c>
      <c r="AW200" s="13" t="s">
        <v>36</v>
      </c>
      <c r="AX200" s="13" t="s">
        <v>75</v>
      </c>
      <c r="AY200" s="241" t="s">
        <v>135</v>
      </c>
    </row>
    <row r="201" s="13" customFormat="1">
      <c r="A201" s="13"/>
      <c r="B201" s="230"/>
      <c r="C201" s="231"/>
      <c r="D201" s="232" t="s">
        <v>146</v>
      </c>
      <c r="E201" s="233" t="s">
        <v>19</v>
      </c>
      <c r="F201" s="234" t="s">
        <v>339</v>
      </c>
      <c r="G201" s="231"/>
      <c r="H201" s="235">
        <v>1280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146</v>
      </c>
      <c r="AU201" s="241" t="s">
        <v>85</v>
      </c>
      <c r="AV201" s="13" t="s">
        <v>85</v>
      </c>
      <c r="AW201" s="13" t="s">
        <v>36</v>
      </c>
      <c r="AX201" s="13" t="s">
        <v>75</v>
      </c>
      <c r="AY201" s="241" t="s">
        <v>135</v>
      </c>
    </row>
    <row r="202" s="14" customFormat="1">
      <c r="A202" s="14"/>
      <c r="B202" s="243"/>
      <c r="C202" s="244"/>
      <c r="D202" s="232" t="s">
        <v>146</v>
      </c>
      <c r="E202" s="245" t="s">
        <v>19</v>
      </c>
      <c r="F202" s="246" t="s">
        <v>157</v>
      </c>
      <c r="G202" s="244"/>
      <c r="H202" s="247">
        <v>1306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146</v>
      </c>
      <c r="AU202" s="253" t="s">
        <v>85</v>
      </c>
      <c r="AV202" s="14" t="s">
        <v>142</v>
      </c>
      <c r="AW202" s="14" t="s">
        <v>36</v>
      </c>
      <c r="AX202" s="14" t="s">
        <v>82</v>
      </c>
      <c r="AY202" s="253" t="s">
        <v>135</v>
      </c>
    </row>
    <row r="203" s="2" customFormat="1" ht="24.15" customHeight="1">
      <c r="A203" s="37"/>
      <c r="B203" s="38"/>
      <c r="C203" s="212" t="s">
        <v>340</v>
      </c>
      <c r="D203" s="212" t="s">
        <v>137</v>
      </c>
      <c r="E203" s="213" t="s">
        <v>341</v>
      </c>
      <c r="F203" s="214" t="s">
        <v>342</v>
      </c>
      <c r="G203" s="215" t="s">
        <v>201</v>
      </c>
      <c r="H203" s="216">
        <v>653</v>
      </c>
      <c r="I203" s="217"/>
      <c r="J203" s="218">
        <f>ROUND(I203*H203,2)</f>
        <v>0</v>
      </c>
      <c r="K203" s="214" t="s">
        <v>19</v>
      </c>
      <c r="L203" s="43"/>
      <c r="M203" s="219" t="s">
        <v>19</v>
      </c>
      <c r="N203" s="220" t="s">
        <v>48</v>
      </c>
      <c r="O203" s="84"/>
      <c r="P203" s="221">
        <f>O203*H203</f>
        <v>0</v>
      </c>
      <c r="Q203" s="221">
        <v>0.0011000000000000001</v>
      </c>
      <c r="R203" s="221">
        <f>Q203*H203</f>
        <v>0.71830000000000005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223</v>
      </c>
      <c r="AT203" s="223" t="s">
        <v>137</v>
      </c>
      <c r="AU203" s="223" t="s">
        <v>85</v>
      </c>
      <c r="AY203" s="16" t="s">
        <v>135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142</v>
      </c>
      <c r="BK203" s="224">
        <f>ROUND(I203*H203,2)</f>
        <v>0</v>
      </c>
      <c r="BL203" s="16" t="s">
        <v>223</v>
      </c>
      <c r="BM203" s="223" t="s">
        <v>343</v>
      </c>
    </row>
    <row r="204" s="2" customFormat="1">
      <c r="A204" s="37"/>
      <c r="B204" s="38"/>
      <c r="C204" s="39"/>
      <c r="D204" s="232" t="s">
        <v>153</v>
      </c>
      <c r="E204" s="39"/>
      <c r="F204" s="242" t="s">
        <v>344</v>
      </c>
      <c r="G204" s="39"/>
      <c r="H204" s="39"/>
      <c r="I204" s="227"/>
      <c r="J204" s="39"/>
      <c r="K204" s="39"/>
      <c r="L204" s="43"/>
      <c r="M204" s="228"/>
      <c r="N204" s="229"/>
      <c r="O204" s="84"/>
      <c r="P204" s="84"/>
      <c r="Q204" s="84"/>
      <c r="R204" s="84"/>
      <c r="S204" s="84"/>
      <c r="T204" s="85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153</v>
      </c>
      <c r="AU204" s="16" t="s">
        <v>85</v>
      </c>
    </row>
    <row r="205" s="13" customFormat="1">
      <c r="A205" s="13"/>
      <c r="B205" s="230"/>
      <c r="C205" s="231"/>
      <c r="D205" s="232" t="s">
        <v>146</v>
      </c>
      <c r="E205" s="233" t="s">
        <v>19</v>
      </c>
      <c r="F205" s="234" t="s">
        <v>345</v>
      </c>
      <c r="G205" s="231"/>
      <c r="H205" s="235">
        <v>13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146</v>
      </c>
      <c r="AU205" s="241" t="s">
        <v>85</v>
      </c>
      <c r="AV205" s="13" t="s">
        <v>85</v>
      </c>
      <c r="AW205" s="13" t="s">
        <v>36</v>
      </c>
      <c r="AX205" s="13" t="s">
        <v>75</v>
      </c>
      <c r="AY205" s="241" t="s">
        <v>135</v>
      </c>
    </row>
    <row r="206" s="13" customFormat="1">
      <c r="A206" s="13"/>
      <c r="B206" s="230"/>
      <c r="C206" s="231"/>
      <c r="D206" s="232" t="s">
        <v>146</v>
      </c>
      <c r="E206" s="233" t="s">
        <v>19</v>
      </c>
      <c r="F206" s="234" t="s">
        <v>346</v>
      </c>
      <c r="G206" s="231"/>
      <c r="H206" s="235">
        <v>640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146</v>
      </c>
      <c r="AU206" s="241" t="s">
        <v>85</v>
      </c>
      <c r="AV206" s="13" t="s">
        <v>85</v>
      </c>
      <c r="AW206" s="13" t="s">
        <v>36</v>
      </c>
      <c r="AX206" s="13" t="s">
        <v>75</v>
      </c>
      <c r="AY206" s="241" t="s">
        <v>135</v>
      </c>
    </row>
    <row r="207" s="14" customFormat="1">
      <c r="A207" s="14"/>
      <c r="B207" s="243"/>
      <c r="C207" s="244"/>
      <c r="D207" s="232" t="s">
        <v>146</v>
      </c>
      <c r="E207" s="245" t="s">
        <v>19</v>
      </c>
      <c r="F207" s="246" t="s">
        <v>157</v>
      </c>
      <c r="G207" s="244"/>
      <c r="H207" s="247">
        <v>653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146</v>
      </c>
      <c r="AU207" s="253" t="s">
        <v>85</v>
      </c>
      <c r="AV207" s="14" t="s">
        <v>142</v>
      </c>
      <c r="AW207" s="14" t="s">
        <v>36</v>
      </c>
      <c r="AX207" s="14" t="s">
        <v>82</v>
      </c>
      <c r="AY207" s="253" t="s">
        <v>135</v>
      </c>
    </row>
    <row r="208" s="12" customFormat="1" ht="25.92" customHeight="1">
      <c r="A208" s="12"/>
      <c r="B208" s="196"/>
      <c r="C208" s="197"/>
      <c r="D208" s="198" t="s">
        <v>74</v>
      </c>
      <c r="E208" s="199" t="s">
        <v>232</v>
      </c>
      <c r="F208" s="199" t="s">
        <v>347</v>
      </c>
      <c r="G208" s="197"/>
      <c r="H208" s="197"/>
      <c r="I208" s="200"/>
      <c r="J208" s="201">
        <f>BK208</f>
        <v>0</v>
      </c>
      <c r="K208" s="197"/>
      <c r="L208" s="202"/>
      <c r="M208" s="203"/>
      <c r="N208" s="204"/>
      <c r="O208" s="204"/>
      <c r="P208" s="205">
        <f>P209</f>
        <v>0</v>
      </c>
      <c r="Q208" s="204"/>
      <c r="R208" s="205">
        <f>R209</f>
        <v>0</v>
      </c>
      <c r="S208" s="204"/>
      <c r="T208" s="20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158</v>
      </c>
      <c r="AT208" s="208" t="s">
        <v>74</v>
      </c>
      <c r="AU208" s="208" t="s">
        <v>75</v>
      </c>
      <c r="AY208" s="207" t="s">
        <v>135</v>
      </c>
      <c r="BK208" s="209">
        <f>BK209</f>
        <v>0</v>
      </c>
    </row>
    <row r="209" s="12" customFormat="1" ht="22.8" customHeight="1">
      <c r="A209" s="12"/>
      <c r="B209" s="196"/>
      <c r="C209" s="197"/>
      <c r="D209" s="198" t="s">
        <v>74</v>
      </c>
      <c r="E209" s="210" t="s">
        <v>348</v>
      </c>
      <c r="F209" s="210" t="s">
        <v>349</v>
      </c>
      <c r="G209" s="197"/>
      <c r="H209" s="197"/>
      <c r="I209" s="200"/>
      <c r="J209" s="211">
        <f>BK209</f>
        <v>0</v>
      </c>
      <c r="K209" s="197"/>
      <c r="L209" s="202"/>
      <c r="M209" s="203"/>
      <c r="N209" s="204"/>
      <c r="O209" s="204"/>
      <c r="P209" s="205">
        <f>SUM(P210:P212)</f>
        <v>0</v>
      </c>
      <c r="Q209" s="204"/>
      <c r="R209" s="205">
        <f>SUM(R210:R212)</f>
        <v>0</v>
      </c>
      <c r="S209" s="204"/>
      <c r="T209" s="206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7" t="s">
        <v>158</v>
      </c>
      <c r="AT209" s="208" t="s">
        <v>74</v>
      </c>
      <c r="AU209" s="208" t="s">
        <v>82</v>
      </c>
      <c r="AY209" s="207" t="s">
        <v>135</v>
      </c>
      <c r="BK209" s="209">
        <f>SUM(BK210:BK212)</f>
        <v>0</v>
      </c>
    </row>
    <row r="210" s="2" customFormat="1" ht="49.05" customHeight="1">
      <c r="A210" s="37"/>
      <c r="B210" s="38"/>
      <c r="C210" s="212" t="s">
        <v>350</v>
      </c>
      <c r="D210" s="212" t="s">
        <v>137</v>
      </c>
      <c r="E210" s="213" t="s">
        <v>351</v>
      </c>
      <c r="F210" s="214" t="s">
        <v>352</v>
      </c>
      <c r="G210" s="215" t="s">
        <v>353</v>
      </c>
      <c r="H210" s="216">
        <v>1</v>
      </c>
      <c r="I210" s="217"/>
      <c r="J210" s="218">
        <f>ROUND(I210*H210,2)</f>
        <v>0</v>
      </c>
      <c r="K210" s="214" t="s">
        <v>141</v>
      </c>
      <c r="L210" s="43"/>
      <c r="M210" s="219" t="s">
        <v>19</v>
      </c>
      <c r="N210" s="220" t="s">
        <v>48</v>
      </c>
      <c r="O210" s="84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354</v>
      </c>
      <c r="AT210" s="223" t="s">
        <v>137</v>
      </c>
      <c r="AU210" s="223" t="s">
        <v>85</v>
      </c>
      <c r="AY210" s="16" t="s">
        <v>135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142</v>
      </c>
      <c r="BK210" s="224">
        <f>ROUND(I210*H210,2)</f>
        <v>0</v>
      </c>
      <c r="BL210" s="16" t="s">
        <v>354</v>
      </c>
      <c r="BM210" s="223" t="s">
        <v>355</v>
      </c>
    </row>
    <row r="211" s="2" customFormat="1">
      <c r="A211" s="37"/>
      <c r="B211" s="38"/>
      <c r="C211" s="39"/>
      <c r="D211" s="225" t="s">
        <v>144</v>
      </c>
      <c r="E211" s="39"/>
      <c r="F211" s="226" t="s">
        <v>356</v>
      </c>
      <c r="G211" s="39"/>
      <c r="H211" s="39"/>
      <c r="I211" s="227"/>
      <c r="J211" s="39"/>
      <c r="K211" s="39"/>
      <c r="L211" s="43"/>
      <c r="M211" s="228"/>
      <c r="N211" s="229"/>
      <c r="O211" s="84"/>
      <c r="P211" s="84"/>
      <c r="Q211" s="84"/>
      <c r="R211" s="84"/>
      <c r="S211" s="84"/>
      <c r="T211" s="85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144</v>
      </c>
      <c r="AU211" s="16" t="s">
        <v>85</v>
      </c>
    </row>
    <row r="212" s="2" customFormat="1">
      <c r="A212" s="37"/>
      <c r="B212" s="38"/>
      <c r="C212" s="39"/>
      <c r="D212" s="232" t="s">
        <v>153</v>
      </c>
      <c r="E212" s="39"/>
      <c r="F212" s="242" t="s">
        <v>357</v>
      </c>
      <c r="G212" s="39"/>
      <c r="H212" s="39"/>
      <c r="I212" s="227"/>
      <c r="J212" s="39"/>
      <c r="K212" s="39"/>
      <c r="L212" s="43"/>
      <c r="M212" s="264"/>
      <c r="N212" s="265"/>
      <c r="O212" s="266"/>
      <c r="P212" s="266"/>
      <c r="Q212" s="266"/>
      <c r="R212" s="266"/>
      <c r="S212" s="266"/>
      <c r="T212" s="26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153</v>
      </c>
      <c r="AU212" s="16" t="s">
        <v>85</v>
      </c>
    </row>
    <row r="213" s="2" customFormat="1" ht="6.96" customHeight="1">
      <c r="A213" s="37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43"/>
      <c r="M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</row>
  </sheetData>
  <sheetProtection sheet="1" autoFilter="0" formatColumns="0" formatRows="0" objects="1" scenarios="1" spinCount="100000" saltValue="jQumldHqPFHParLDYbJ/TL7ljTI8IZWnkzjtFnbpRoT2b2DZhCi1ln/R8IjOO7oxbsCEyhOWolrBpmbU+KasaA==" hashValue="g5Of1le1a/H5IO+iPpiw1ONCwhEhxP3K0BTuj8yyvGXnTumt9Vn3UC+oRXd5oI+iKvDOkfMcjnpfNUtLWO4GdQ==" algorithmName="SHA-512" password="CC35"/>
  <autoFilter ref="C92:K2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1/115101202"/>
    <hyperlink ref="F111" r:id="rId2" display="https://podminky.urs.cz/item/CS_URS_2025_01/943111111"/>
    <hyperlink ref="F114" r:id="rId3" display="https://podminky.urs.cz/item/CS_URS_2025_01/943111211"/>
    <hyperlink ref="F117" r:id="rId4" display="https://podminky.urs.cz/item/CS_URS_2025_01/943111811"/>
    <hyperlink ref="F119" r:id="rId5" display="https://podminky.urs.cz/item/CS_URS_2025_01/943211111"/>
    <hyperlink ref="F122" r:id="rId6" display="https://podminky.urs.cz/item/CS_URS_2025_01/943211211"/>
    <hyperlink ref="F125" r:id="rId7" display="https://podminky.urs.cz/item/CS_URS_2025_01/943211811"/>
    <hyperlink ref="F127" r:id="rId8" display="https://podminky.urs.cz/item/CS_URS_2025_01/949211111"/>
    <hyperlink ref="F130" r:id="rId9" display="https://podminky.urs.cz/item/CS_URS_2025_01/949211211"/>
    <hyperlink ref="F133" r:id="rId10" display="https://podminky.urs.cz/item/CS_URS_2025_01/949211811"/>
    <hyperlink ref="F175" r:id="rId11" display="https://podminky.urs.cz/item/CS_URS_2025_01/998767102"/>
    <hyperlink ref="F178" r:id="rId12" display="https://podminky.urs.cz/item/CS_URS_2025_01/789223522"/>
    <hyperlink ref="F184" r:id="rId13" display="https://podminky.urs.cz/item/CS_URS_2025_01/789224522"/>
    <hyperlink ref="F211" r:id="rId14" display="https://podminky.urs.cz/item/CS_URS_2025_01/210280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85</v>
      </c>
    </row>
    <row r="4" hidden="1" s="1" customFormat="1" ht="24.96" customHeight="1">
      <c r="B4" s="19"/>
      <c r="D4" s="140" t="s">
        <v>102</v>
      </c>
      <c r="L4" s="19"/>
      <c r="M4" s="141" t="s">
        <v>10</v>
      </c>
      <c r="AT4" s="16" t="s">
        <v>36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Dolní Beřkovice a VD České Kopisty, obnova vrat a technologických částí jezu</v>
      </c>
      <c r="F7" s="142"/>
      <c r="G7" s="142"/>
      <c r="H7" s="142"/>
      <c r="L7" s="19"/>
    </row>
    <row r="8" hidden="1" s="1" customFormat="1" ht="12" customHeight="1">
      <c r="B8" s="19"/>
      <c r="D8" s="142" t="s">
        <v>103</v>
      </c>
      <c r="L8" s="19"/>
    </row>
    <row r="9" hidden="1" s="2" customFormat="1" ht="16.5" customHeight="1">
      <c r="A9" s="37"/>
      <c r="B9" s="43"/>
      <c r="C9" s="37"/>
      <c r="D9" s="37"/>
      <c r="E9" s="143" t="s">
        <v>104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105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358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84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8.7.2025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37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107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ROUND((SUM(BE90:BE129)),  2)</f>
        <v>0</v>
      </c>
      <c r="G35" s="37"/>
      <c r="H35" s="37"/>
      <c r="I35" s="157">
        <v>0.20999999999999999</v>
      </c>
      <c r="J35" s="156">
        <f>ROUND(((SUM(BE90:BE129))*I35),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ROUND((SUM(BF90:BF129)),  2)</f>
        <v>0</v>
      </c>
      <c r="G36" s="37"/>
      <c r="H36" s="37"/>
      <c r="I36" s="157">
        <v>0.12</v>
      </c>
      <c r="J36" s="156">
        <f>ROUND(((SUM(BF90:BF129))*I36),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ROUND((SUM(BG90:BG129)),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49</v>
      </c>
      <c r="F38" s="156">
        <f>ROUND((SUM(BH90:BH129)),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ROUND((SUM(BI90:BI129)),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26.25" customHeight="1">
      <c r="A50" s="37"/>
      <c r="B50" s="38"/>
      <c r="C50" s="39"/>
      <c r="D50" s="39"/>
      <c r="E50" s="169" t="str">
        <f>E7</f>
        <v>VD Dolní Beřkovice a VD České Kopisty, obnova vrat a technologických částí jezu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104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Oprava MPK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VD Dolní Beřkovice</v>
      </c>
      <c r="G56" s="39"/>
      <c r="H56" s="39"/>
      <c r="I56" s="31" t="s">
        <v>23</v>
      </c>
      <c r="J56" s="72" t="str">
        <f>IF(J14="","",J14)</f>
        <v>8.7.2025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AW-DAD, s.r.o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>MD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109</v>
      </c>
      <c r="D61" s="171"/>
      <c r="E61" s="171"/>
      <c r="F61" s="171"/>
      <c r="G61" s="171"/>
      <c r="H61" s="171"/>
      <c r="I61" s="171"/>
      <c r="J61" s="172" t="s">
        <v>110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111</v>
      </c>
    </row>
    <row r="64" hidden="1" s="9" customFormat="1" ht="24.96" customHeight="1">
      <c r="A64" s="9"/>
      <c r="B64" s="174"/>
      <c r="C64" s="175"/>
      <c r="D64" s="176" t="s">
        <v>359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360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361</v>
      </c>
      <c r="E66" s="182"/>
      <c r="F66" s="182"/>
      <c r="G66" s="182"/>
      <c r="H66" s="182"/>
      <c r="I66" s="182"/>
      <c r="J66" s="183">
        <f>J108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362</v>
      </c>
      <c r="E67" s="182"/>
      <c r="F67" s="182"/>
      <c r="G67" s="182"/>
      <c r="H67" s="182"/>
      <c r="I67" s="182"/>
      <c r="J67" s="183">
        <f>J112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363</v>
      </c>
      <c r="E68" s="182"/>
      <c r="F68" s="182"/>
      <c r="G68" s="182"/>
      <c r="H68" s="182"/>
      <c r="I68" s="182"/>
      <c r="J68" s="183">
        <f>J116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120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VD Dolní Beřkovice a VD České Kopisty, obnova vrat a technologických částí jezu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103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104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105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Oprava MPK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VD Dolní Beřkovice</v>
      </c>
      <c r="G84" s="39"/>
      <c r="H84" s="39"/>
      <c r="I84" s="31" t="s">
        <v>23</v>
      </c>
      <c r="J84" s="72" t="str">
        <f>IF(J14="","",J14)</f>
        <v>8.7.2025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AW-DAD, s.r.o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37</v>
      </c>
      <c r="J87" s="35" t="str">
        <f>E26</f>
        <v>MD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121</v>
      </c>
      <c r="D89" s="188" t="s">
        <v>60</v>
      </c>
      <c r="E89" s="188" t="s">
        <v>56</v>
      </c>
      <c r="F89" s="188" t="s">
        <v>57</v>
      </c>
      <c r="G89" s="188" t="s">
        <v>122</v>
      </c>
      <c r="H89" s="188" t="s">
        <v>123</v>
      </c>
      <c r="I89" s="188" t="s">
        <v>124</v>
      </c>
      <c r="J89" s="188" t="s">
        <v>110</v>
      </c>
      <c r="K89" s="189" t="s">
        <v>125</v>
      </c>
      <c r="L89" s="190"/>
      <c r="M89" s="92" t="s">
        <v>19</v>
      </c>
      <c r="N89" s="93" t="s">
        <v>45</v>
      </c>
      <c r="O89" s="93" t="s">
        <v>126</v>
      </c>
      <c r="P89" s="93" t="s">
        <v>127</v>
      </c>
      <c r="Q89" s="93" t="s">
        <v>128</v>
      </c>
      <c r="R89" s="93" t="s">
        <v>129</v>
      </c>
      <c r="S89" s="93" t="s">
        <v>130</v>
      </c>
      <c r="T89" s="94" t="s">
        <v>131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132</v>
      </c>
      <c r="D90" s="39"/>
      <c r="E90" s="39"/>
      <c r="F90" s="39"/>
      <c r="G90" s="39"/>
      <c r="H90" s="39"/>
      <c r="I90" s="39"/>
      <c r="J90" s="191">
        <f>BK90</f>
        <v>0</v>
      </c>
      <c r="K90" s="39"/>
      <c r="L90" s="43"/>
      <c r="M90" s="95"/>
      <c r="N90" s="192"/>
      <c r="O90" s="96"/>
      <c r="P90" s="193">
        <f>P91</f>
        <v>0</v>
      </c>
      <c r="Q90" s="96"/>
      <c r="R90" s="193">
        <f>R91</f>
        <v>0</v>
      </c>
      <c r="S90" s="96"/>
      <c r="T90" s="194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74</v>
      </c>
      <c r="AU90" s="16" t="s">
        <v>111</v>
      </c>
      <c r="BK90" s="195">
        <f>BK91</f>
        <v>0</v>
      </c>
    </row>
    <row r="91" s="12" customFormat="1" ht="25.92" customHeight="1">
      <c r="A91" s="12"/>
      <c r="B91" s="196"/>
      <c r="C91" s="197"/>
      <c r="D91" s="198" t="s">
        <v>74</v>
      </c>
      <c r="E91" s="199" t="s">
        <v>364</v>
      </c>
      <c r="F91" s="199" t="s">
        <v>365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P92+P108+P112+P116</f>
        <v>0</v>
      </c>
      <c r="Q91" s="204"/>
      <c r="R91" s="205">
        <f>R92+R108+R112+R116</f>
        <v>0</v>
      </c>
      <c r="S91" s="204"/>
      <c r="T91" s="206">
        <f>T92+T108+T112+T116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171</v>
      </c>
      <c r="AT91" s="208" t="s">
        <v>74</v>
      </c>
      <c r="AU91" s="208" t="s">
        <v>75</v>
      </c>
      <c r="AY91" s="207" t="s">
        <v>135</v>
      </c>
      <c r="BK91" s="209">
        <f>BK92+BK108+BK112+BK116</f>
        <v>0</v>
      </c>
    </row>
    <row r="92" s="12" customFormat="1" ht="22.8" customHeight="1">
      <c r="A92" s="12"/>
      <c r="B92" s="196"/>
      <c r="C92" s="197"/>
      <c r="D92" s="198" t="s">
        <v>74</v>
      </c>
      <c r="E92" s="210" t="s">
        <v>366</v>
      </c>
      <c r="F92" s="210" t="s">
        <v>367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SUM(P93:P107)</f>
        <v>0</v>
      </c>
      <c r="Q92" s="204"/>
      <c r="R92" s="205">
        <f>SUM(R93:R107)</f>
        <v>0</v>
      </c>
      <c r="S92" s="204"/>
      <c r="T92" s="206">
        <f>SUM(T93:T107)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171</v>
      </c>
      <c r="AT92" s="208" t="s">
        <v>74</v>
      </c>
      <c r="AU92" s="208" t="s">
        <v>82</v>
      </c>
      <c r="AY92" s="207" t="s">
        <v>135</v>
      </c>
      <c r="BK92" s="209">
        <f>SUM(BK93:BK107)</f>
        <v>0</v>
      </c>
    </row>
    <row r="93" s="2" customFormat="1" ht="16.5" customHeight="1">
      <c r="A93" s="37"/>
      <c r="B93" s="38"/>
      <c r="C93" s="212" t="s">
        <v>82</v>
      </c>
      <c r="D93" s="212" t="s">
        <v>137</v>
      </c>
      <c r="E93" s="213" t="s">
        <v>368</v>
      </c>
      <c r="F93" s="214" t="s">
        <v>369</v>
      </c>
      <c r="G93" s="215" t="s">
        <v>222</v>
      </c>
      <c r="H93" s="216">
        <v>1</v>
      </c>
      <c r="I93" s="217"/>
      <c r="J93" s="218">
        <f>ROUND(I93*H93,2)</f>
        <v>0</v>
      </c>
      <c r="K93" s="214" t="s">
        <v>141</v>
      </c>
      <c r="L93" s="43"/>
      <c r="M93" s="219" t="s">
        <v>19</v>
      </c>
      <c r="N93" s="220" t="s">
        <v>48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3" t="s">
        <v>370</v>
      </c>
      <c r="AT93" s="223" t="s">
        <v>137</v>
      </c>
      <c r="AU93" s="223" t="s">
        <v>85</v>
      </c>
      <c r="AY93" s="16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6" t="s">
        <v>142</v>
      </c>
      <c r="BK93" s="224">
        <f>ROUND(I93*H93,2)</f>
        <v>0</v>
      </c>
      <c r="BL93" s="16" t="s">
        <v>370</v>
      </c>
      <c r="BM93" s="223" t="s">
        <v>371</v>
      </c>
    </row>
    <row r="94" s="2" customFormat="1">
      <c r="A94" s="37"/>
      <c r="B94" s="38"/>
      <c r="C94" s="39"/>
      <c r="D94" s="225" t="s">
        <v>144</v>
      </c>
      <c r="E94" s="39"/>
      <c r="F94" s="226" t="s">
        <v>372</v>
      </c>
      <c r="G94" s="39"/>
      <c r="H94" s="39"/>
      <c r="I94" s="227"/>
      <c r="J94" s="39"/>
      <c r="K94" s="39"/>
      <c r="L94" s="43"/>
      <c r="M94" s="228"/>
      <c r="N94" s="229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144</v>
      </c>
      <c r="AU94" s="16" t="s">
        <v>85</v>
      </c>
    </row>
    <row r="95" s="2" customFormat="1">
      <c r="A95" s="37"/>
      <c r="B95" s="38"/>
      <c r="C95" s="39"/>
      <c r="D95" s="232" t="s">
        <v>153</v>
      </c>
      <c r="E95" s="39"/>
      <c r="F95" s="242" t="s">
        <v>373</v>
      </c>
      <c r="G95" s="39"/>
      <c r="H95" s="39"/>
      <c r="I95" s="227"/>
      <c r="J95" s="39"/>
      <c r="K95" s="39"/>
      <c r="L95" s="43"/>
      <c r="M95" s="228"/>
      <c r="N95" s="229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153</v>
      </c>
      <c r="AU95" s="16" t="s">
        <v>85</v>
      </c>
    </row>
    <row r="96" s="2" customFormat="1" ht="16.5" customHeight="1">
      <c r="A96" s="37"/>
      <c r="B96" s="38"/>
      <c r="C96" s="212" t="s">
        <v>85</v>
      </c>
      <c r="D96" s="212" t="s">
        <v>137</v>
      </c>
      <c r="E96" s="213" t="s">
        <v>374</v>
      </c>
      <c r="F96" s="214" t="s">
        <v>375</v>
      </c>
      <c r="G96" s="215" t="s">
        <v>222</v>
      </c>
      <c r="H96" s="216">
        <v>1</v>
      </c>
      <c r="I96" s="217"/>
      <c r="J96" s="218">
        <f>ROUND(I96*H96,2)</f>
        <v>0</v>
      </c>
      <c r="K96" s="214" t="s">
        <v>141</v>
      </c>
      <c r="L96" s="43"/>
      <c r="M96" s="219" t="s">
        <v>19</v>
      </c>
      <c r="N96" s="220" t="s">
        <v>48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3" t="s">
        <v>370</v>
      </c>
      <c r="AT96" s="223" t="s">
        <v>137</v>
      </c>
      <c r="AU96" s="223" t="s">
        <v>85</v>
      </c>
      <c r="AY96" s="16" t="s">
        <v>135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6" t="s">
        <v>142</v>
      </c>
      <c r="BK96" s="224">
        <f>ROUND(I96*H96,2)</f>
        <v>0</v>
      </c>
      <c r="BL96" s="16" t="s">
        <v>370</v>
      </c>
      <c r="BM96" s="223" t="s">
        <v>376</v>
      </c>
    </row>
    <row r="97" s="2" customFormat="1">
      <c r="A97" s="37"/>
      <c r="B97" s="38"/>
      <c r="C97" s="39"/>
      <c r="D97" s="225" t="s">
        <v>144</v>
      </c>
      <c r="E97" s="39"/>
      <c r="F97" s="226" t="s">
        <v>377</v>
      </c>
      <c r="G97" s="39"/>
      <c r="H97" s="39"/>
      <c r="I97" s="227"/>
      <c r="J97" s="39"/>
      <c r="K97" s="39"/>
      <c r="L97" s="43"/>
      <c r="M97" s="228"/>
      <c r="N97" s="229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144</v>
      </c>
      <c r="AU97" s="16" t="s">
        <v>85</v>
      </c>
    </row>
    <row r="98" s="2" customFormat="1">
      <c r="A98" s="37"/>
      <c r="B98" s="38"/>
      <c r="C98" s="39"/>
      <c r="D98" s="232" t="s">
        <v>153</v>
      </c>
      <c r="E98" s="39"/>
      <c r="F98" s="242" t="s">
        <v>378</v>
      </c>
      <c r="G98" s="39"/>
      <c r="H98" s="39"/>
      <c r="I98" s="227"/>
      <c r="J98" s="39"/>
      <c r="K98" s="39"/>
      <c r="L98" s="43"/>
      <c r="M98" s="228"/>
      <c r="N98" s="229"/>
      <c r="O98" s="84"/>
      <c r="P98" s="84"/>
      <c r="Q98" s="84"/>
      <c r="R98" s="84"/>
      <c r="S98" s="84"/>
      <c r="T98" s="85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153</v>
      </c>
      <c r="AU98" s="16" t="s">
        <v>85</v>
      </c>
    </row>
    <row r="99" s="2" customFormat="1" ht="16.5" customHeight="1">
      <c r="A99" s="37"/>
      <c r="B99" s="38"/>
      <c r="C99" s="212" t="s">
        <v>158</v>
      </c>
      <c r="D99" s="212" t="s">
        <v>137</v>
      </c>
      <c r="E99" s="213" t="s">
        <v>379</v>
      </c>
      <c r="F99" s="214" t="s">
        <v>380</v>
      </c>
      <c r="G99" s="215" t="s">
        <v>222</v>
      </c>
      <c r="H99" s="216">
        <v>1</v>
      </c>
      <c r="I99" s="217"/>
      <c r="J99" s="218">
        <f>ROUND(I99*H99,2)</f>
        <v>0</v>
      </c>
      <c r="K99" s="214" t="s">
        <v>141</v>
      </c>
      <c r="L99" s="43"/>
      <c r="M99" s="219" t="s">
        <v>19</v>
      </c>
      <c r="N99" s="220" t="s">
        <v>48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3" t="s">
        <v>370</v>
      </c>
      <c r="AT99" s="223" t="s">
        <v>137</v>
      </c>
      <c r="AU99" s="223" t="s">
        <v>85</v>
      </c>
      <c r="AY99" s="16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6" t="s">
        <v>142</v>
      </c>
      <c r="BK99" s="224">
        <f>ROUND(I99*H99,2)</f>
        <v>0</v>
      </c>
      <c r="BL99" s="16" t="s">
        <v>370</v>
      </c>
      <c r="BM99" s="223" t="s">
        <v>381</v>
      </c>
    </row>
    <row r="100" s="2" customFormat="1">
      <c r="A100" s="37"/>
      <c r="B100" s="38"/>
      <c r="C100" s="39"/>
      <c r="D100" s="225" t="s">
        <v>144</v>
      </c>
      <c r="E100" s="39"/>
      <c r="F100" s="226" t="s">
        <v>382</v>
      </c>
      <c r="G100" s="39"/>
      <c r="H100" s="39"/>
      <c r="I100" s="227"/>
      <c r="J100" s="39"/>
      <c r="K100" s="39"/>
      <c r="L100" s="43"/>
      <c r="M100" s="228"/>
      <c r="N100" s="229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144</v>
      </c>
      <c r="AU100" s="16" t="s">
        <v>85</v>
      </c>
    </row>
    <row r="101" s="2" customFormat="1">
      <c r="A101" s="37"/>
      <c r="B101" s="38"/>
      <c r="C101" s="39"/>
      <c r="D101" s="232" t="s">
        <v>153</v>
      </c>
      <c r="E101" s="39"/>
      <c r="F101" s="242" t="s">
        <v>383</v>
      </c>
      <c r="G101" s="39"/>
      <c r="H101" s="39"/>
      <c r="I101" s="227"/>
      <c r="J101" s="39"/>
      <c r="K101" s="39"/>
      <c r="L101" s="43"/>
      <c r="M101" s="228"/>
      <c r="N101" s="229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153</v>
      </c>
      <c r="AU101" s="16" t="s">
        <v>85</v>
      </c>
    </row>
    <row r="102" s="2" customFormat="1" ht="16.5" customHeight="1">
      <c r="A102" s="37"/>
      <c r="B102" s="38"/>
      <c r="C102" s="212" t="s">
        <v>142</v>
      </c>
      <c r="D102" s="212" t="s">
        <v>137</v>
      </c>
      <c r="E102" s="213" t="s">
        <v>384</v>
      </c>
      <c r="F102" s="214" t="s">
        <v>385</v>
      </c>
      <c r="G102" s="215" t="s">
        <v>222</v>
      </c>
      <c r="H102" s="216">
        <v>1</v>
      </c>
      <c r="I102" s="217"/>
      <c r="J102" s="218">
        <f>ROUND(I102*H102,2)</f>
        <v>0</v>
      </c>
      <c r="K102" s="214" t="s">
        <v>141</v>
      </c>
      <c r="L102" s="43"/>
      <c r="M102" s="219" t="s">
        <v>19</v>
      </c>
      <c r="N102" s="220" t="s">
        <v>48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3" t="s">
        <v>370</v>
      </c>
      <c r="AT102" s="223" t="s">
        <v>137</v>
      </c>
      <c r="AU102" s="223" t="s">
        <v>85</v>
      </c>
      <c r="AY102" s="16" t="s">
        <v>135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6" t="s">
        <v>142</v>
      </c>
      <c r="BK102" s="224">
        <f>ROUND(I102*H102,2)</f>
        <v>0</v>
      </c>
      <c r="BL102" s="16" t="s">
        <v>370</v>
      </c>
      <c r="BM102" s="223" t="s">
        <v>386</v>
      </c>
    </row>
    <row r="103" s="2" customFormat="1">
      <c r="A103" s="37"/>
      <c r="B103" s="38"/>
      <c r="C103" s="39"/>
      <c r="D103" s="225" t="s">
        <v>144</v>
      </c>
      <c r="E103" s="39"/>
      <c r="F103" s="226" t="s">
        <v>387</v>
      </c>
      <c r="G103" s="39"/>
      <c r="H103" s="39"/>
      <c r="I103" s="227"/>
      <c r="J103" s="39"/>
      <c r="K103" s="39"/>
      <c r="L103" s="43"/>
      <c r="M103" s="228"/>
      <c r="N103" s="229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144</v>
      </c>
      <c r="AU103" s="16" t="s">
        <v>85</v>
      </c>
    </row>
    <row r="104" s="2" customFormat="1">
      <c r="A104" s="37"/>
      <c r="B104" s="38"/>
      <c r="C104" s="39"/>
      <c r="D104" s="232" t="s">
        <v>153</v>
      </c>
      <c r="E104" s="39"/>
      <c r="F104" s="242" t="s">
        <v>388</v>
      </c>
      <c r="G104" s="39"/>
      <c r="H104" s="39"/>
      <c r="I104" s="227"/>
      <c r="J104" s="39"/>
      <c r="K104" s="39"/>
      <c r="L104" s="43"/>
      <c r="M104" s="228"/>
      <c r="N104" s="229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153</v>
      </c>
      <c r="AU104" s="16" t="s">
        <v>85</v>
      </c>
    </row>
    <row r="105" s="2" customFormat="1" ht="16.5" customHeight="1">
      <c r="A105" s="37"/>
      <c r="B105" s="38"/>
      <c r="C105" s="212" t="s">
        <v>171</v>
      </c>
      <c r="D105" s="212" t="s">
        <v>137</v>
      </c>
      <c r="E105" s="213" t="s">
        <v>389</v>
      </c>
      <c r="F105" s="214" t="s">
        <v>390</v>
      </c>
      <c r="G105" s="215" t="s">
        <v>222</v>
      </c>
      <c r="H105" s="216">
        <v>1</v>
      </c>
      <c r="I105" s="217"/>
      <c r="J105" s="218">
        <f>ROUND(I105*H105,2)</f>
        <v>0</v>
      </c>
      <c r="K105" s="214" t="s">
        <v>141</v>
      </c>
      <c r="L105" s="43"/>
      <c r="M105" s="219" t="s">
        <v>19</v>
      </c>
      <c r="N105" s="220" t="s">
        <v>48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3" t="s">
        <v>370</v>
      </c>
      <c r="AT105" s="223" t="s">
        <v>137</v>
      </c>
      <c r="AU105" s="223" t="s">
        <v>85</v>
      </c>
      <c r="AY105" s="16" t="s">
        <v>135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6" t="s">
        <v>142</v>
      </c>
      <c r="BK105" s="224">
        <f>ROUND(I105*H105,2)</f>
        <v>0</v>
      </c>
      <c r="BL105" s="16" t="s">
        <v>370</v>
      </c>
      <c r="BM105" s="223" t="s">
        <v>391</v>
      </c>
    </row>
    <row r="106" s="2" customFormat="1">
      <c r="A106" s="37"/>
      <c r="B106" s="38"/>
      <c r="C106" s="39"/>
      <c r="D106" s="225" t="s">
        <v>144</v>
      </c>
      <c r="E106" s="39"/>
      <c r="F106" s="226" t="s">
        <v>392</v>
      </c>
      <c r="G106" s="39"/>
      <c r="H106" s="39"/>
      <c r="I106" s="227"/>
      <c r="J106" s="39"/>
      <c r="K106" s="39"/>
      <c r="L106" s="43"/>
      <c r="M106" s="228"/>
      <c r="N106" s="229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144</v>
      </c>
      <c r="AU106" s="16" t="s">
        <v>85</v>
      </c>
    </row>
    <row r="107" s="2" customFormat="1">
      <c r="A107" s="37"/>
      <c r="B107" s="38"/>
      <c r="C107" s="39"/>
      <c r="D107" s="232" t="s">
        <v>153</v>
      </c>
      <c r="E107" s="39"/>
      <c r="F107" s="242" t="s">
        <v>393</v>
      </c>
      <c r="G107" s="39"/>
      <c r="H107" s="39"/>
      <c r="I107" s="227"/>
      <c r="J107" s="39"/>
      <c r="K107" s="39"/>
      <c r="L107" s="43"/>
      <c r="M107" s="228"/>
      <c r="N107" s="229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153</v>
      </c>
      <c r="AU107" s="16" t="s">
        <v>85</v>
      </c>
    </row>
    <row r="108" s="12" customFormat="1" ht="22.8" customHeight="1">
      <c r="A108" s="12"/>
      <c r="B108" s="196"/>
      <c r="C108" s="197"/>
      <c r="D108" s="198" t="s">
        <v>74</v>
      </c>
      <c r="E108" s="210" t="s">
        <v>394</v>
      </c>
      <c r="F108" s="210" t="s">
        <v>395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SUM(P109:P111)</f>
        <v>0</v>
      </c>
      <c r="Q108" s="204"/>
      <c r="R108" s="205">
        <f>SUM(R109:R111)</f>
        <v>0</v>
      </c>
      <c r="S108" s="204"/>
      <c r="T108" s="206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171</v>
      </c>
      <c r="AT108" s="208" t="s">
        <v>74</v>
      </c>
      <c r="AU108" s="208" t="s">
        <v>82</v>
      </c>
      <c r="AY108" s="207" t="s">
        <v>135</v>
      </c>
      <c r="BK108" s="209">
        <f>SUM(BK109:BK111)</f>
        <v>0</v>
      </c>
    </row>
    <row r="109" s="2" customFormat="1" ht="16.5" customHeight="1">
      <c r="A109" s="37"/>
      <c r="B109" s="38"/>
      <c r="C109" s="212" t="s">
        <v>177</v>
      </c>
      <c r="D109" s="212" t="s">
        <v>137</v>
      </c>
      <c r="E109" s="213" t="s">
        <v>396</v>
      </c>
      <c r="F109" s="214" t="s">
        <v>397</v>
      </c>
      <c r="G109" s="215" t="s">
        <v>222</v>
      </c>
      <c r="H109" s="216">
        <v>1</v>
      </c>
      <c r="I109" s="217"/>
      <c r="J109" s="218">
        <f>ROUND(I109*H109,2)</f>
        <v>0</v>
      </c>
      <c r="K109" s="214" t="s">
        <v>141</v>
      </c>
      <c r="L109" s="43"/>
      <c r="M109" s="219" t="s">
        <v>19</v>
      </c>
      <c r="N109" s="220" t="s">
        <v>48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3" t="s">
        <v>370</v>
      </c>
      <c r="AT109" s="223" t="s">
        <v>137</v>
      </c>
      <c r="AU109" s="223" t="s">
        <v>85</v>
      </c>
      <c r="AY109" s="16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6" t="s">
        <v>142</v>
      </c>
      <c r="BK109" s="224">
        <f>ROUND(I109*H109,2)</f>
        <v>0</v>
      </c>
      <c r="BL109" s="16" t="s">
        <v>370</v>
      </c>
      <c r="BM109" s="223" t="s">
        <v>398</v>
      </c>
    </row>
    <row r="110" s="2" customFormat="1">
      <c r="A110" s="37"/>
      <c r="B110" s="38"/>
      <c r="C110" s="39"/>
      <c r="D110" s="225" t="s">
        <v>144</v>
      </c>
      <c r="E110" s="39"/>
      <c r="F110" s="226" t="s">
        <v>399</v>
      </c>
      <c r="G110" s="39"/>
      <c r="H110" s="39"/>
      <c r="I110" s="227"/>
      <c r="J110" s="39"/>
      <c r="K110" s="39"/>
      <c r="L110" s="43"/>
      <c r="M110" s="228"/>
      <c r="N110" s="229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144</v>
      </c>
      <c r="AU110" s="16" t="s">
        <v>85</v>
      </c>
    </row>
    <row r="111" s="2" customFormat="1">
      <c r="A111" s="37"/>
      <c r="B111" s="38"/>
      <c r="C111" s="39"/>
      <c r="D111" s="232" t="s">
        <v>153</v>
      </c>
      <c r="E111" s="39"/>
      <c r="F111" s="242" t="s">
        <v>400</v>
      </c>
      <c r="G111" s="39"/>
      <c r="H111" s="39"/>
      <c r="I111" s="227"/>
      <c r="J111" s="39"/>
      <c r="K111" s="39"/>
      <c r="L111" s="43"/>
      <c r="M111" s="228"/>
      <c r="N111" s="229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153</v>
      </c>
      <c r="AU111" s="16" t="s">
        <v>85</v>
      </c>
    </row>
    <row r="112" s="12" customFormat="1" ht="22.8" customHeight="1">
      <c r="A112" s="12"/>
      <c r="B112" s="196"/>
      <c r="C112" s="197"/>
      <c r="D112" s="198" t="s">
        <v>74</v>
      </c>
      <c r="E112" s="210" t="s">
        <v>401</v>
      </c>
      <c r="F112" s="210" t="s">
        <v>402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SUM(P113:P115)</f>
        <v>0</v>
      </c>
      <c r="Q112" s="204"/>
      <c r="R112" s="205">
        <f>SUM(R113:R115)</f>
        <v>0</v>
      </c>
      <c r="S112" s="204"/>
      <c r="T112" s="20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171</v>
      </c>
      <c r="AT112" s="208" t="s">
        <v>74</v>
      </c>
      <c r="AU112" s="208" t="s">
        <v>82</v>
      </c>
      <c r="AY112" s="207" t="s">
        <v>135</v>
      </c>
      <c r="BK112" s="209">
        <f>SUM(BK113:BK115)</f>
        <v>0</v>
      </c>
    </row>
    <row r="113" s="2" customFormat="1" ht="16.5" customHeight="1">
      <c r="A113" s="37"/>
      <c r="B113" s="38"/>
      <c r="C113" s="212" t="s">
        <v>182</v>
      </c>
      <c r="D113" s="212" t="s">
        <v>137</v>
      </c>
      <c r="E113" s="213" t="s">
        <v>403</v>
      </c>
      <c r="F113" s="214" t="s">
        <v>404</v>
      </c>
      <c r="G113" s="215" t="s">
        <v>222</v>
      </c>
      <c r="H113" s="216">
        <v>1</v>
      </c>
      <c r="I113" s="217"/>
      <c r="J113" s="218">
        <f>ROUND(I113*H113,2)</f>
        <v>0</v>
      </c>
      <c r="K113" s="214" t="s">
        <v>141</v>
      </c>
      <c r="L113" s="43"/>
      <c r="M113" s="219" t="s">
        <v>19</v>
      </c>
      <c r="N113" s="220" t="s">
        <v>48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3" t="s">
        <v>370</v>
      </c>
      <c r="AT113" s="223" t="s">
        <v>137</v>
      </c>
      <c r="AU113" s="223" t="s">
        <v>85</v>
      </c>
      <c r="AY113" s="16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6" t="s">
        <v>142</v>
      </c>
      <c r="BK113" s="224">
        <f>ROUND(I113*H113,2)</f>
        <v>0</v>
      </c>
      <c r="BL113" s="16" t="s">
        <v>370</v>
      </c>
      <c r="BM113" s="223" t="s">
        <v>405</v>
      </c>
    </row>
    <row r="114" s="2" customFormat="1">
      <c r="A114" s="37"/>
      <c r="B114" s="38"/>
      <c r="C114" s="39"/>
      <c r="D114" s="225" t="s">
        <v>144</v>
      </c>
      <c r="E114" s="39"/>
      <c r="F114" s="226" t="s">
        <v>406</v>
      </c>
      <c r="G114" s="39"/>
      <c r="H114" s="39"/>
      <c r="I114" s="227"/>
      <c r="J114" s="39"/>
      <c r="K114" s="39"/>
      <c r="L114" s="43"/>
      <c r="M114" s="228"/>
      <c r="N114" s="229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144</v>
      </c>
      <c r="AU114" s="16" t="s">
        <v>85</v>
      </c>
    </row>
    <row r="115" s="2" customFormat="1">
      <c r="A115" s="37"/>
      <c r="B115" s="38"/>
      <c r="C115" s="39"/>
      <c r="D115" s="232" t="s">
        <v>153</v>
      </c>
      <c r="E115" s="39"/>
      <c r="F115" s="242" t="s">
        <v>407</v>
      </c>
      <c r="G115" s="39"/>
      <c r="H115" s="39"/>
      <c r="I115" s="227"/>
      <c r="J115" s="39"/>
      <c r="K115" s="39"/>
      <c r="L115" s="43"/>
      <c r="M115" s="228"/>
      <c r="N115" s="229"/>
      <c r="O115" s="84"/>
      <c r="P115" s="84"/>
      <c r="Q115" s="84"/>
      <c r="R115" s="84"/>
      <c r="S115" s="84"/>
      <c r="T115" s="85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153</v>
      </c>
      <c r="AU115" s="16" t="s">
        <v>85</v>
      </c>
    </row>
    <row r="116" s="12" customFormat="1" ht="22.8" customHeight="1">
      <c r="A116" s="12"/>
      <c r="B116" s="196"/>
      <c r="C116" s="197"/>
      <c r="D116" s="198" t="s">
        <v>74</v>
      </c>
      <c r="E116" s="210" t="s">
        <v>408</v>
      </c>
      <c r="F116" s="210" t="s">
        <v>409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SUM(P117:P129)</f>
        <v>0</v>
      </c>
      <c r="Q116" s="204"/>
      <c r="R116" s="205">
        <f>SUM(R117:R129)</f>
        <v>0</v>
      </c>
      <c r="S116" s="204"/>
      <c r="T116" s="206">
        <f>SUM(T117:T129)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171</v>
      </c>
      <c r="AT116" s="208" t="s">
        <v>74</v>
      </c>
      <c r="AU116" s="208" t="s">
        <v>82</v>
      </c>
      <c r="AY116" s="207" t="s">
        <v>135</v>
      </c>
      <c r="BK116" s="209">
        <f>SUM(BK117:BK129)</f>
        <v>0</v>
      </c>
    </row>
    <row r="117" s="2" customFormat="1" ht="16.5" customHeight="1">
      <c r="A117" s="37"/>
      <c r="B117" s="38"/>
      <c r="C117" s="212" t="s">
        <v>188</v>
      </c>
      <c r="D117" s="212" t="s">
        <v>137</v>
      </c>
      <c r="E117" s="213" t="s">
        <v>410</v>
      </c>
      <c r="F117" s="214" t="s">
        <v>411</v>
      </c>
      <c r="G117" s="215" t="s">
        <v>222</v>
      </c>
      <c r="H117" s="216">
        <v>1</v>
      </c>
      <c r="I117" s="217"/>
      <c r="J117" s="218">
        <f>ROUND(I117*H117,2)</f>
        <v>0</v>
      </c>
      <c r="K117" s="214" t="s">
        <v>141</v>
      </c>
      <c r="L117" s="43"/>
      <c r="M117" s="219" t="s">
        <v>19</v>
      </c>
      <c r="N117" s="220" t="s">
        <v>48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3" t="s">
        <v>370</v>
      </c>
      <c r="AT117" s="223" t="s">
        <v>137</v>
      </c>
      <c r="AU117" s="223" t="s">
        <v>85</v>
      </c>
      <c r="AY117" s="16" t="s">
        <v>135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6" t="s">
        <v>142</v>
      </c>
      <c r="BK117" s="224">
        <f>ROUND(I117*H117,2)</f>
        <v>0</v>
      </c>
      <c r="BL117" s="16" t="s">
        <v>370</v>
      </c>
      <c r="BM117" s="223" t="s">
        <v>412</v>
      </c>
    </row>
    <row r="118" s="2" customFormat="1">
      <c r="A118" s="37"/>
      <c r="B118" s="38"/>
      <c r="C118" s="39"/>
      <c r="D118" s="225" t="s">
        <v>144</v>
      </c>
      <c r="E118" s="39"/>
      <c r="F118" s="226" t="s">
        <v>413</v>
      </c>
      <c r="G118" s="39"/>
      <c r="H118" s="39"/>
      <c r="I118" s="227"/>
      <c r="J118" s="39"/>
      <c r="K118" s="39"/>
      <c r="L118" s="43"/>
      <c r="M118" s="228"/>
      <c r="N118" s="229"/>
      <c r="O118" s="84"/>
      <c r="P118" s="84"/>
      <c r="Q118" s="84"/>
      <c r="R118" s="84"/>
      <c r="S118" s="84"/>
      <c r="T118" s="85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144</v>
      </c>
      <c r="AU118" s="16" t="s">
        <v>85</v>
      </c>
    </row>
    <row r="119" s="2" customFormat="1">
      <c r="A119" s="37"/>
      <c r="B119" s="38"/>
      <c r="C119" s="39"/>
      <c r="D119" s="232" t="s">
        <v>153</v>
      </c>
      <c r="E119" s="39"/>
      <c r="F119" s="242" t="s">
        <v>414</v>
      </c>
      <c r="G119" s="39"/>
      <c r="H119" s="39"/>
      <c r="I119" s="227"/>
      <c r="J119" s="39"/>
      <c r="K119" s="39"/>
      <c r="L119" s="43"/>
      <c r="M119" s="228"/>
      <c r="N119" s="229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153</v>
      </c>
      <c r="AU119" s="16" t="s">
        <v>85</v>
      </c>
    </row>
    <row r="120" s="2" customFormat="1" ht="49.05" customHeight="1">
      <c r="A120" s="37"/>
      <c r="B120" s="38"/>
      <c r="C120" s="212" t="s">
        <v>148</v>
      </c>
      <c r="D120" s="212" t="s">
        <v>137</v>
      </c>
      <c r="E120" s="213" t="s">
        <v>415</v>
      </c>
      <c r="F120" s="214" t="s">
        <v>416</v>
      </c>
      <c r="G120" s="215" t="s">
        <v>222</v>
      </c>
      <c r="H120" s="216">
        <v>1</v>
      </c>
      <c r="I120" s="217"/>
      <c r="J120" s="218">
        <f>ROUND(I120*H120,2)</f>
        <v>0</v>
      </c>
      <c r="K120" s="214" t="s">
        <v>19</v>
      </c>
      <c r="L120" s="43"/>
      <c r="M120" s="219" t="s">
        <v>19</v>
      </c>
      <c r="N120" s="220" t="s">
        <v>48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3" t="s">
        <v>370</v>
      </c>
      <c r="AT120" s="223" t="s">
        <v>137</v>
      </c>
      <c r="AU120" s="223" t="s">
        <v>85</v>
      </c>
      <c r="AY120" s="16" t="s">
        <v>135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6" t="s">
        <v>142</v>
      </c>
      <c r="BK120" s="224">
        <f>ROUND(I120*H120,2)</f>
        <v>0</v>
      </c>
      <c r="BL120" s="16" t="s">
        <v>370</v>
      </c>
      <c r="BM120" s="223" t="s">
        <v>417</v>
      </c>
    </row>
    <row r="121" s="2" customFormat="1">
      <c r="A121" s="37"/>
      <c r="B121" s="38"/>
      <c r="C121" s="39"/>
      <c r="D121" s="232" t="s">
        <v>153</v>
      </c>
      <c r="E121" s="39"/>
      <c r="F121" s="242" t="s">
        <v>418</v>
      </c>
      <c r="G121" s="39"/>
      <c r="H121" s="39"/>
      <c r="I121" s="227"/>
      <c r="J121" s="39"/>
      <c r="K121" s="39"/>
      <c r="L121" s="43"/>
      <c r="M121" s="228"/>
      <c r="N121" s="229"/>
      <c r="O121" s="84"/>
      <c r="P121" s="84"/>
      <c r="Q121" s="84"/>
      <c r="R121" s="84"/>
      <c r="S121" s="84"/>
      <c r="T121" s="85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153</v>
      </c>
      <c r="AU121" s="16" t="s">
        <v>85</v>
      </c>
    </row>
    <row r="122" s="2" customFormat="1" ht="24.15" customHeight="1">
      <c r="A122" s="37"/>
      <c r="B122" s="38"/>
      <c r="C122" s="212" t="s">
        <v>198</v>
      </c>
      <c r="D122" s="212" t="s">
        <v>137</v>
      </c>
      <c r="E122" s="213" t="s">
        <v>419</v>
      </c>
      <c r="F122" s="214" t="s">
        <v>420</v>
      </c>
      <c r="G122" s="215" t="s">
        <v>421</v>
      </c>
      <c r="H122" s="216">
        <v>1</v>
      </c>
      <c r="I122" s="217"/>
      <c r="J122" s="218">
        <f>ROUND(I122*H122,2)</f>
        <v>0</v>
      </c>
      <c r="K122" s="214" t="s">
        <v>19</v>
      </c>
      <c r="L122" s="43"/>
      <c r="M122" s="219" t="s">
        <v>19</v>
      </c>
      <c r="N122" s="220" t="s">
        <v>48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3" t="s">
        <v>370</v>
      </c>
      <c r="AT122" s="223" t="s">
        <v>137</v>
      </c>
      <c r="AU122" s="223" t="s">
        <v>85</v>
      </c>
      <c r="AY122" s="16" t="s">
        <v>135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6" t="s">
        <v>142</v>
      </c>
      <c r="BK122" s="224">
        <f>ROUND(I122*H122,2)</f>
        <v>0</v>
      </c>
      <c r="BL122" s="16" t="s">
        <v>370</v>
      </c>
      <c r="BM122" s="223" t="s">
        <v>422</v>
      </c>
    </row>
    <row r="123" s="2" customFormat="1">
      <c r="A123" s="37"/>
      <c r="B123" s="38"/>
      <c r="C123" s="39"/>
      <c r="D123" s="232" t="s">
        <v>153</v>
      </c>
      <c r="E123" s="39"/>
      <c r="F123" s="242" t="s">
        <v>423</v>
      </c>
      <c r="G123" s="39"/>
      <c r="H123" s="39"/>
      <c r="I123" s="227"/>
      <c r="J123" s="39"/>
      <c r="K123" s="39"/>
      <c r="L123" s="43"/>
      <c r="M123" s="228"/>
      <c r="N123" s="229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153</v>
      </c>
      <c r="AU123" s="16" t="s">
        <v>85</v>
      </c>
    </row>
    <row r="124" s="2" customFormat="1" ht="33" customHeight="1">
      <c r="A124" s="37"/>
      <c r="B124" s="38"/>
      <c r="C124" s="212" t="s">
        <v>205</v>
      </c>
      <c r="D124" s="212" t="s">
        <v>137</v>
      </c>
      <c r="E124" s="213" t="s">
        <v>424</v>
      </c>
      <c r="F124" s="214" t="s">
        <v>425</v>
      </c>
      <c r="G124" s="215" t="s">
        <v>222</v>
      </c>
      <c r="H124" s="216">
        <v>1</v>
      </c>
      <c r="I124" s="217"/>
      <c r="J124" s="218">
        <f>ROUND(I124*H124,2)</f>
        <v>0</v>
      </c>
      <c r="K124" s="214" t="s">
        <v>19</v>
      </c>
      <c r="L124" s="43"/>
      <c r="M124" s="219" t="s">
        <v>19</v>
      </c>
      <c r="N124" s="220" t="s">
        <v>48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370</v>
      </c>
      <c r="AT124" s="223" t="s">
        <v>137</v>
      </c>
      <c r="AU124" s="223" t="s">
        <v>85</v>
      </c>
      <c r="AY124" s="16" t="s">
        <v>135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142</v>
      </c>
      <c r="BK124" s="224">
        <f>ROUND(I124*H124,2)</f>
        <v>0</v>
      </c>
      <c r="BL124" s="16" t="s">
        <v>370</v>
      </c>
      <c r="BM124" s="223" t="s">
        <v>426</v>
      </c>
    </row>
    <row r="125" s="2" customFormat="1">
      <c r="A125" s="37"/>
      <c r="B125" s="38"/>
      <c r="C125" s="39"/>
      <c r="D125" s="232" t="s">
        <v>153</v>
      </c>
      <c r="E125" s="39"/>
      <c r="F125" s="242" t="s">
        <v>427</v>
      </c>
      <c r="G125" s="39"/>
      <c r="H125" s="39"/>
      <c r="I125" s="227"/>
      <c r="J125" s="39"/>
      <c r="K125" s="39"/>
      <c r="L125" s="43"/>
      <c r="M125" s="228"/>
      <c r="N125" s="229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153</v>
      </c>
      <c r="AU125" s="16" t="s">
        <v>85</v>
      </c>
    </row>
    <row r="126" s="2" customFormat="1" ht="16.5" customHeight="1">
      <c r="A126" s="37"/>
      <c r="B126" s="38"/>
      <c r="C126" s="212" t="s">
        <v>8</v>
      </c>
      <c r="D126" s="212" t="s">
        <v>137</v>
      </c>
      <c r="E126" s="213" t="s">
        <v>428</v>
      </c>
      <c r="F126" s="214" t="s">
        <v>429</v>
      </c>
      <c r="G126" s="215" t="s">
        <v>222</v>
      </c>
      <c r="H126" s="216">
        <v>1</v>
      </c>
      <c r="I126" s="217"/>
      <c r="J126" s="218">
        <f>ROUND(I126*H126,2)</f>
        <v>0</v>
      </c>
      <c r="K126" s="214" t="s">
        <v>19</v>
      </c>
      <c r="L126" s="43"/>
      <c r="M126" s="219" t="s">
        <v>19</v>
      </c>
      <c r="N126" s="220" t="s">
        <v>48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370</v>
      </c>
      <c r="AT126" s="223" t="s">
        <v>137</v>
      </c>
      <c r="AU126" s="223" t="s">
        <v>85</v>
      </c>
      <c r="AY126" s="16" t="s">
        <v>135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142</v>
      </c>
      <c r="BK126" s="224">
        <f>ROUND(I126*H126,2)</f>
        <v>0</v>
      </c>
      <c r="BL126" s="16" t="s">
        <v>370</v>
      </c>
      <c r="BM126" s="223" t="s">
        <v>430</v>
      </c>
    </row>
    <row r="127" s="2" customFormat="1">
      <c r="A127" s="37"/>
      <c r="B127" s="38"/>
      <c r="C127" s="39"/>
      <c r="D127" s="232" t="s">
        <v>153</v>
      </c>
      <c r="E127" s="39"/>
      <c r="F127" s="242" t="s">
        <v>431</v>
      </c>
      <c r="G127" s="39"/>
      <c r="H127" s="39"/>
      <c r="I127" s="227"/>
      <c r="J127" s="39"/>
      <c r="K127" s="39"/>
      <c r="L127" s="43"/>
      <c r="M127" s="228"/>
      <c r="N127" s="229"/>
      <c r="O127" s="84"/>
      <c r="P127" s="84"/>
      <c r="Q127" s="84"/>
      <c r="R127" s="84"/>
      <c r="S127" s="84"/>
      <c r="T127" s="85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153</v>
      </c>
      <c r="AU127" s="16" t="s">
        <v>85</v>
      </c>
    </row>
    <row r="128" s="2" customFormat="1" ht="24.15" customHeight="1">
      <c r="A128" s="37"/>
      <c r="B128" s="38"/>
      <c r="C128" s="212" t="s">
        <v>219</v>
      </c>
      <c r="D128" s="212" t="s">
        <v>137</v>
      </c>
      <c r="E128" s="213" t="s">
        <v>432</v>
      </c>
      <c r="F128" s="214" t="s">
        <v>433</v>
      </c>
      <c r="G128" s="215" t="s">
        <v>222</v>
      </c>
      <c r="H128" s="216">
        <v>1</v>
      </c>
      <c r="I128" s="217"/>
      <c r="J128" s="218">
        <f>ROUND(I128*H128,2)</f>
        <v>0</v>
      </c>
      <c r="K128" s="214" t="s">
        <v>19</v>
      </c>
      <c r="L128" s="43"/>
      <c r="M128" s="219" t="s">
        <v>19</v>
      </c>
      <c r="N128" s="220" t="s">
        <v>48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3" t="s">
        <v>370</v>
      </c>
      <c r="AT128" s="223" t="s">
        <v>137</v>
      </c>
      <c r="AU128" s="223" t="s">
        <v>85</v>
      </c>
      <c r="AY128" s="16" t="s">
        <v>135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6" t="s">
        <v>142</v>
      </c>
      <c r="BK128" s="224">
        <f>ROUND(I128*H128,2)</f>
        <v>0</v>
      </c>
      <c r="BL128" s="16" t="s">
        <v>370</v>
      </c>
      <c r="BM128" s="223" t="s">
        <v>434</v>
      </c>
    </row>
    <row r="129" s="2" customFormat="1">
      <c r="A129" s="37"/>
      <c r="B129" s="38"/>
      <c r="C129" s="39"/>
      <c r="D129" s="232" t="s">
        <v>153</v>
      </c>
      <c r="E129" s="39"/>
      <c r="F129" s="242" t="s">
        <v>435</v>
      </c>
      <c r="G129" s="39"/>
      <c r="H129" s="39"/>
      <c r="I129" s="227"/>
      <c r="J129" s="39"/>
      <c r="K129" s="39"/>
      <c r="L129" s="43"/>
      <c r="M129" s="264"/>
      <c r="N129" s="265"/>
      <c r="O129" s="266"/>
      <c r="P129" s="266"/>
      <c r="Q129" s="266"/>
      <c r="R129" s="266"/>
      <c r="S129" s="266"/>
      <c r="T129" s="26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153</v>
      </c>
      <c r="AU129" s="16" t="s">
        <v>85</v>
      </c>
    </row>
    <row r="130" s="2" customFormat="1" ht="6.96" customHeight="1">
      <c r="A130" s="37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hHUqdgXMS/J/SVkMUz9e5NIsyf6VrrV8CN7emDsmjNU7IDdwFJO9A+Ynlws+NMTv/Sm79pBvJbYjkNxe2L5wVQ==" hashValue="dBOT6s4kuOEOwe4bnBxQ7miFZmJkgzDYl3ejfu09FM7ct/tqWprvFxp/9p01qqrTn8DEAwegzZYL9ykPek7B0Q==" algorithmName="SHA-512" password="CC35"/>
  <autoFilter ref="C89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013244000"/>
    <hyperlink ref="F97" r:id="rId2" display="https://podminky.urs.cz/item/CS_URS_2025_01/013254000"/>
    <hyperlink ref="F100" r:id="rId3" display="https://podminky.urs.cz/item/CS_URS_2025_01/013274000"/>
    <hyperlink ref="F103" r:id="rId4" display="https://podminky.urs.cz/item/CS_URS_2025_01/013284000"/>
    <hyperlink ref="F106" r:id="rId5" display="https://podminky.urs.cz/item/CS_URS_2025_01/013294000"/>
    <hyperlink ref="F110" r:id="rId6" display="https://podminky.urs.cz/item/CS_URS_2025_01/032002000"/>
    <hyperlink ref="F114" r:id="rId7" display="https://podminky.urs.cz/item/CS_URS_2025_01/063002000"/>
    <hyperlink ref="F118" r:id="rId8" display="https://podminky.urs.cz/item/CS_URS_2025_01/091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85</v>
      </c>
    </row>
    <row r="4" hidden="1" s="1" customFormat="1" ht="24.96" customHeight="1">
      <c r="B4" s="19"/>
      <c r="D4" s="140" t="s">
        <v>102</v>
      </c>
      <c r="L4" s="19"/>
      <c r="M4" s="141" t="s">
        <v>10</v>
      </c>
      <c r="AT4" s="16" t="s">
        <v>36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Dolní Beřkovice a VD České Kopisty, obnova vrat a technologických částí jezu</v>
      </c>
      <c r="F7" s="142"/>
      <c r="G7" s="142"/>
      <c r="H7" s="142"/>
      <c r="L7" s="19"/>
    </row>
    <row r="8" hidden="1" s="1" customFormat="1" ht="12" customHeight="1">
      <c r="B8" s="19"/>
      <c r="D8" s="142" t="s">
        <v>103</v>
      </c>
      <c r="L8" s="19"/>
    </row>
    <row r="9" hidden="1" s="2" customFormat="1" ht="16.5" customHeight="1">
      <c r="A9" s="37"/>
      <c r="B9" s="43"/>
      <c r="C9" s="37"/>
      <c r="D9" s="37"/>
      <c r="E9" s="143" t="s">
        <v>436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105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437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96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8.7.2025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37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107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ROUND(J95,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ROUND((SUM(BE95:BE240)),  2)</f>
        <v>0</v>
      </c>
      <c r="G35" s="37"/>
      <c r="H35" s="37"/>
      <c r="I35" s="157">
        <v>0.20999999999999999</v>
      </c>
      <c r="J35" s="156">
        <f>ROUND(((SUM(BE95:BE240))*I35),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ROUND((SUM(BF95:BF240)),  2)</f>
        <v>0</v>
      </c>
      <c r="G36" s="37"/>
      <c r="H36" s="37"/>
      <c r="I36" s="157">
        <v>0.12</v>
      </c>
      <c r="J36" s="156">
        <f>ROUND(((SUM(BF95:BF240))*I36),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ROUND((SUM(BG95:BG240)),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49</v>
      </c>
      <c r="F38" s="156">
        <f>ROUND((SUM(BH95:BH240)),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ROUND((SUM(BI95:BI240)),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26.25" customHeight="1">
      <c r="A50" s="37"/>
      <c r="B50" s="38"/>
      <c r="C50" s="39"/>
      <c r="D50" s="39"/>
      <c r="E50" s="169" t="str">
        <f>E7</f>
        <v>VD Dolní Beřkovice a VD České Kopisty, obnova vrat a technologických částí jezu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436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PS01 - Obnova 3CV a MZV na SJP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VD Dolní Beřkovice</v>
      </c>
      <c r="G56" s="39"/>
      <c r="H56" s="39"/>
      <c r="I56" s="31" t="s">
        <v>23</v>
      </c>
      <c r="J56" s="72" t="str">
        <f>IF(J14="","",J14)</f>
        <v>8.7.2025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AW-DAD, s.r.o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>MD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109</v>
      </c>
      <c r="D61" s="171"/>
      <c r="E61" s="171"/>
      <c r="F61" s="171"/>
      <c r="G61" s="171"/>
      <c r="H61" s="171"/>
      <c r="I61" s="171"/>
      <c r="J61" s="172" t="s">
        <v>110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J95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111</v>
      </c>
    </row>
    <row r="64" hidden="1" s="9" customFormat="1" ht="24.96" customHeight="1">
      <c r="A64" s="9"/>
      <c r="B64" s="174"/>
      <c r="C64" s="175"/>
      <c r="D64" s="176" t="s">
        <v>112</v>
      </c>
      <c r="E64" s="177"/>
      <c r="F64" s="177"/>
      <c r="G64" s="177"/>
      <c r="H64" s="177"/>
      <c r="I64" s="177"/>
      <c r="J64" s="178">
        <f>J96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113</v>
      </c>
      <c r="E65" s="182"/>
      <c r="F65" s="182"/>
      <c r="G65" s="182"/>
      <c r="H65" s="182"/>
      <c r="I65" s="182"/>
      <c r="J65" s="183">
        <f>J97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438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114</v>
      </c>
      <c r="E67" s="182"/>
      <c r="F67" s="182"/>
      <c r="G67" s="182"/>
      <c r="H67" s="182"/>
      <c r="I67" s="182"/>
      <c r="J67" s="183">
        <f>J110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439</v>
      </c>
      <c r="E68" s="182"/>
      <c r="F68" s="182"/>
      <c r="G68" s="182"/>
      <c r="H68" s="182"/>
      <c r="I68" s="182"/>
      <c r="J68" s="183">
        <f>J131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4"/>
      <c r="C69" s="175"/>
      <c r="D69" s="176" t="s">
        <v>115</v>
      </c>
      <c r="E69" s="177"/>
      <c r="F69" s="177"/>
      <c r="G69" s="177"/>
      <c r="H69" s="177"/>
      <c r="I69" s="177"/>
      <c r="J69" s="178">
        <f>J141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0"/>
      <c r="C70" s="125"/>
      <c r="D70" s="181" t="s">
        <v>116</v>
      </c>
      <c r="E70" s="182"/>
      <c r="F70" s="182"/>
      <c r="G70" s="182"/>
      <c r="H70" s="182"/>
      <c r="I70" s="182"/>
      <c r="J70" s="183">
        <f>J142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117</v>
      </c>
      <c r="E71" s="182"/>
      <c r="F71" s="182"/>
      <c r="G71" s="182"/>
      <c r="H71" s="182"/>
      <c r="I71" s="182"/>
      <c r="J71" s="183">
        <f>J196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9" customFormat="1" ht="24.96" customHeight="1">
      <c r="A72" s="9"/>
      <c r="B72" s="174"/>
      <c r="C72" s="175"/>
      <c r="D72" s="176" t="s">
        <v>118</v>
      </c>
      <c r="E72" s="177"/>
      <c r="F72" s="177"/>
      <c r="G72" s="177"/>
      <c r="H72" s="177"/>
      <c r="I72" s="177"/>
      <c r="J72" s="178">
        <f>J236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10" customFormat="1" ht="19.92" customHeight="1">
      <c r="A73" s="10"/>
      <c r="B73" s="180"/>
      <c r="C73" s="125"/>
      <c r="D73" s="181" t="s">
        <v>119</v>
      </c>
      <c r="E73" s="182"/>
      <c r="F73" s="182"/>
      <c r="G73" s="182"/>
      <c r="H73" s="182"/>
      <c r="I73" s="182"/>
      <c r="J73" s="183">
        <f>J237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hidden="1" s="2" customFormat="1" ht="6.96" customHeight="1">
      <c r="A75" s="37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hidden="1"/>
    <row r="77" hidden="1"/>
    <row r="78" hidden="1"/>
    <row r="79" s="2" customFormat="1" ht="6.96" customHeight="1">
      <c r="A79" s="37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4.96" customHeight="1">
      <c r="A80" s="37"/>
      <c r="B80" s="38"/>
      <c r="C80" s="22" t="s">
        <v>120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16</v>
      </c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6.25" customHeight="1">
      <c r="A83" s="37"/>
      <c r="B83" s="38"/>
      <c r="C83" s="39"/>
      <c r="D83" s="39"/>
      <c r="E83" s="169" t="str">
        <f>E7</f>
        <v>VD Dolní Beřkovice a VD České Kopisty, obnova vrat a technologických částí jezu</v>
      </c>
      <c r="F83" s="31"/>
      <c r="G83" s="31"/>
      <c r="H83" s="31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" customFormat="1" ht="12" customHeight="1">
      <c r="B84" s="20"/>
      <c r="C84" s="31" t="s">
        <v>103</v>
      </c>
      <c r="D84" s="21"/>
      <c r="E84" s="21"/>
      <c r="F84" s="21"/>
      <c r="G84" s="21"/>
      <c r="H84" s="21"/>
      <c r="I84" s="21"/>
      <c r="J84" s="21"/>
      <c r="K84" s="21"/>
      <c r="L84" s="19"/>
    </row>
    <row r="85" s="2" customFormat="1" ht="16.5" customHeight="1">
      <c r="A85" s="37"/>
      <c r="B85" s="38"/>
      <c r="C85" s="39"/>
      <c r="D85" s="39"/>
      <c r="E85" s="169" t="s">
        <v>436</v>
      </c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9" t="str">
        <f>E11</f>
        <v>PS01 - Obnova 3CV a MZV na SJP</v>
      </c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F14</f>
        <v>VD Dolní Beřkovice</v>
      </c>
      <c r="G89" s="39"/>
      <c r="H89" s="39"/>
      <c r="I89" s="31" t="s">
        <v>23</v>
      </c>
      <c r="J89" s="72" t="str">
        <f>IF(J14="","",J14)</f>
        <v>8.7.2025</v>
      </c>
      <c r="K89" s="39"/>
      <c r="L89" s="14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E17</f>
        <v>Povodí Labe, státní podnik</v>
      </c>
      <c r="G91" s="39"/>
      <c r="H91" s="39"/>
      <c r="I91" s="31" t="s">
        <v>33</v>
      </c>
      <c r="J91" s="35" t="str">
        <f>E23</f>
        <v>AW-DAD, s.r.o</v>
      </c>
      <c r="K91" s="39"/>
      <c r="L91" s="14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IF(E20="","",E20)</f>
        <v>Vyplň údaj</v>
      </c>
      <c r="G92" s="39"/>
      <c r="H92" s="39"/>
      <c r="I92" s="31" t="s">
        <v>37</v>
      </c>
      <c r="J92" s="35" t="str">
        <f>E26</f>
        <v>MD</v>
      </c>
      <c r="K92" s="39"/>
      <c r="L92" s="14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4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1" customFormat="1" ht="29.28" customHeight="1">
      <c r="A94" s="185"/>
      <c r="B94" s="186"/>
      <c r="C94" s="187" t="s">
        <v>121</v>
      </c>
      <c r="D94" s="188" t="s">
        <v>60</v>
      </c>
      <c r="E94" s="188" t="s">
        <v>56</v>
      </c>
      <c r="F94" s="188" t="s">
        <v>57</v>
      </c>
      <c r="G94" s="188" t="s">
        <v>122</v>
      </c>
      <c r="H94" s="188" t="s">
        <v>123</v>
      </c>
      <c r="I94" s="188" t="s">
        <v>124</v>
      </c>
      <c r="J94" s="188" t="s">
        <v>110</v>
      </c>
      <c r="K94" s="189" t="s">
        <v>125</v>
      </c>
      <c r="L94" s="190"/>
      <c r="M94" s="92" t="s">
        <v>19</v>
      </c>
      <c r="N94" s="93" t="s">
        <v>45</v>
      </c>
      <c r="O94" s="93" t="s">
        <v>126</v>
      </c>
      <c r="P94" s="93" t="s">
        <v>127</v>
      </c>
      <c r="Q94" s="93" t="s">
        <v>128</v>
      </c>
      <c r="R94" s="93" t="s">
        <v>129</v>
      </c>
      <c r="S94" s="93" t="s">
        <v>130</v>
      </c>
      <c r="T94" s="94" t="s">
        <v>131</v>
      </c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</row>
    <row r="95" s="2" customFormat="1" ht="22.8" customHeight="1">
      <c r="A95" s="37"/>
      <c r="B95" s="38"/>
      <c r="C95" s="99" t="s">
        <v>132</v>
      </c>
      <c r="D95" s="39"/>
      <c r="E95" s="39"/>
      <c r="F95" s="39"/>
      <c r="G95" s="39"/>
      <c r="H95" s="39"/>
      <c r="I95" s="39"/>
      <c r="J95" s="191">
        <f>BK95</f>
        <v>0</v>
      </c>
      <c r="K95" s="39"/>
      <c r="L95" s="43"/>
      <c r="M95" s="95"/>
      <c r="N95" s="192"/>
      <c r="O95" s="96"/>
      <c r="P95" s="193">
        <f>P96+P141+P236</f>
        <v>0</v>
      </c>
      <c r="Q95" s="96"/>
      <c r="R95" s="193">
        <f>R96+R141+R236</f>
        <v>5.4892500000000002</v>
      </c>
      <c r="S95" s="96"/>
      <c r="T95" s="194">
        <f>T96+T141+T236</f>
        <v>4.7872000000000003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74</v>
      </c>
      <c r="AU95" s="16" t="s">
        <v>111</v>
      </c>
      <c r="BK95" s="195">
        <f>BK96+BK141+BK236</f>
        <v>0</v>
      </c>
    </row>
    <row r="96" s="12" customFormat="1" ht="25.92" customHeight="1">
      <c r="A96" s="12"/>
      <c r="B96" s="196"/>
      <c r="C96" s="197"/>
      <c r="D96" s="198" t="s">
        <v>74</v>
      </c>
      <c r="E96" s="199" t="s">
        <v>133</v>
      </c>
      <c r="F96" s="199" t="s">
        <v>134</v>
      </c>
      <c r="G96" s="197"/>
      <c r="H96" s="197"/>
      <c r="I96" s="200"/>
      <c r="J96" s="201">
        <f>BK96</f>
        <v>0</v>
      </c>
      <c r="K96" s="197"/>
      <c r="L96" s="202"/>
      <c r="M96" s="203"/>
      <c r="N96" s="204"/>
      <c r="O96" s="204"/>
      <c r="P96" s="205">
        <f>P97+P101+P110+P131</f>
        <v>0</v>
      </c>
      <c r="Q96" s="204"/>
      <c r="R96" s="205">
        <f>R97+R101+R110+R131</f>
        <v>3.7677900000000002</v>
      </c>
      <c r="S96" s="204"/>
      <c r="T96" s="206">
        <f>T97+T101+T110+T131</f>
        <v>4.3280000000000003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82</v>
      </c>
      <c r="AT96" s="208" t="s">
        <v>74</v>
      </c>
      <c r="AU96" s="208" t="s">
        <v>75</v>
      </c>
      <c r="AY96" s="207" t="s">
        <v>135</v>
      </c>
      <c r="BK96" s="209">
        <f>BK97+BK101+BK110+BK131</f>
        <v>0</v>
      </c>
    </row>
    <row r="97" s="12" customFormat="1" ht="22.8" customHeight="1">
      <c r="A97" s="12"/>
      <c r="B97" s="196"/>
      <c r="C97" s="197"/>
      <c r="D97" s="198" t="s">
        <v>74</v>
      </c>
      <c r="E97" s="210" t="s">
        <v>82</v>
      </c>
      <c r="F97" s="210" t="s">
        <v>136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SUM(P98:P100)</f>
        <v>0</v>
      </c>
      <c r="Q97" s="204"/>
      <c r="R97" s="205">
        <f>SUM(R98:R100)</f>
        <v>0.0032000000000000002</v>
      </c>
      <c r="S97" s="204"/>
      <c r="T97" s="206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82</v>
      </c>
      <c r="AT97" s="208" t="s">
        <v>74</v>
      </c>
      <c r="AU97" s="208" t="s">
        <v>82</v>
      </c>
      <c r="AY97" s="207" t="s">
        <v>135</v>
      </c>
      <c r="BK97" s="209">
        <f>SUM(BK98:BK100)</f>
        <v>0</v>
      </c>
    </row>
    <row r="98" s="2" customFormat="1" ht="33" customHeight="1">
      <c r="A98" s="37"/>
      <c r="B98" s="38"/>
      <c r="C98" s="212" t="s">
        <v>82</v>
      </c>
      <c r="D98" s="212" t="s">
        <v>137</v>
      </c>
      <c r="E98" s="213" t="s">
        <v>138</v>
      </c>
      <c r="F98" s="214" t="s">
        <v>139</v>
      </c>
      <c r="G98" s="215" t="s">
        <v>140</v>
      </c>
      <c r="H98" s="216">
        <v>80</v>
      </c>
      <c r="I98" s="217"/>
      <c r="J98" s="218">
        <f>ROUND(I98*H98,2)</f>
        <v>0</v>
      </c>
      <c r="K98" s="214" t="s">
        <v>141</v>
      </c>
      <c r="L98" s="43"/>
      <c r="M98" s="219" t="s">
        <v>19</v>
      </c>
      <c r="N98" s="220" t="s">
        <v>48</v>
      </c>
      <c r="O98" s="84"/>
      <c r="P98" s="221">
        <f>O98*H98</f>
        <v>0</v>
      </c>
      <c r="Q98" s="221">
        <v>4.0000000000000003E-05</v>
      </c>
      <c r="R98" s="221">
        <f>Q98*H98</f>
        <v>0.0032000000000000002</v>
      </c>
      <c r="S98" s="221">
        <v>0</v>
      </c>
      <c r="T98" s="22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3" t="s">
        <v>82</v>
      </c>
      <c r="AT98" s="223" t="s">
        <v>137</v>
      </c>
      <c r="AU98" s="223" t="s">
        <v>85</v>
      </c>
      <c r="AY98" s="16" t="s">
        <v>135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6" t="s">
        <v>142</v>
      </c>
      <c r="BK98" s="224">
        <f>ROUND(I98*H98,2)</f>
        <v>0</v>
      </c>
      <c r="BL98" s="16" t="s">
        <v>82</v>
      </c>
      <c r="BM98" s="223" t="s">
        <v>440</v>
      </c>
    </row>
    <row r="99" s="2" customFormat="1">
      <c r="A99" s="37"/>
      <c r="B99" s="38"/>
      <c r="C99" s="39"/>
      <c r="D99" s="225" t="s">
        <v>144</v>
      </c>
      <c r="E99" s="39"/>
      <c r="F99" s="226" t="s">
        <v>145</v>
      </c>
      <c r="G99" s="39"/>
      <c r="H99" s="39"/>
      <c r="I99" s="227"/>
      <c r="J99" s="39"/>
      <c r="K99" s="39"/>
      <c r="L99" s="43"/>
      <c r="M99" s="228"/>
      <c r="N99" s="229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144</v>
      </c>
      <c r="AU99" s="16" t="s">
        <v>85</v>
      </c>
    </row>
    <row r="100" s="13" customFormat="1">
      <c r="A100" s="13"/>
      <c r="B100" s="230"/>
      <c r="C100" s="231"/>
      <c r="D100" s="232" t="s">
        <v>146</v>
      </c>
      <c r="E100" s="233" t="s">
        <v>19</v>
      </c>
      <c r="F100" s="234" t="s">
        <v>441</v>
      </c>
      <c r="G100" s="231"/>
      <c r="H100" s="235">
        <v>80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146</v>
      </c>
      <c r="AU100" s="241" t="s">
        <v>85</v>
      </c>
      <c r="AV100" s="13" t="s">
        <v>85</v>
      </c>
      <c r="AW100" s="13" t="s">
        <v>36</v>
      </c>
      <c r="AX100" s="13" t="s">
        <v>82</v>
      </c>
      <c r="AY100" s="241" t="s">
        <v>135</v>
      </c>
    </row>
    <row r="101" s="12" customFormat="1" ht="22.8" customHeight="1">
      <c r="A101" s="12"/>
      <c r="B101" s="196"/>
      <c r="C101" s="197"/>
      <c r="D101" s="198" t="s">
        <v>74</v>
      </c>
      <c r="E101" s="210" t="s">
        <v>158</v>
      </c>
      <c r="F101" s="210" t="s">
        <v>442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SUM(P102:P109)</f>
        <v>0</v>
      </c>
      <c r="Q101" s="204"/>
      <c r="R101" s="205">
        <f>SUM(R102:R109)</f>
        <v>3.7645900000000001</v>
      </c>
      <c r="S101" s="204"/>
      <c r="T101" s="206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82</v>
      </c>
      <c r="AT101" s="208" t="s">
        <v>74</v>
      </c>
      <c r="AU101" s="208" t="s">
        <v>82</v>
      </c>
      <c r="AY101" s="207" t="s">
        <v>135</v>
      </c>
      <c r="BK101" s="209">
        <f>SUM(BK102:BK109)</f>
        <v>0</v>
      </c>
    </row>
    <row r="102" s="2" customFormat="1" ht="90" customHeight="1">
      <c r="A102" s="37"/>
      <c r="B102" s="38"/>
      <c r="C102" s="212" t="s">
        <v>85</v>
      </c>
      <c r="D102" s="212" t="s">
        <v>137</v>
      </c>
      <c r="E102" s="213" t="s">
        <v>443</v>
      </c>
      <c r="F102" s="214" t="s">
        <v>444</v>
      </c>
      <c r="G102" s="215" t="s">
        <v>167</v>
      </c>
      <c r="H102" s="216">
        <v>1.5</v>
      </c>
      <c r="I102" s="217"/>
      <c r="J102" s="218">
        <f>ROUND(I102*H102,2)</f>
        <v>0</v>
      </c>
      <c r="K102" s="214" t="s">
        <v>141</v>
      </c>
      <c r="L102" s="43"/>
      <c r="M102" s="219" t="s">
        <v>19</v>
      </c>
      <c r="N102" s="220" t="s">
        <v>48</v>
      </c>
      <c r="O102" s="84"/>
      <c r="P102" s="221">
        <f>O102*H102</f>
        <v>0</v>
      </c>
      <c r="Q102" s="221">
        <v>2.5039600000000002</v>
      </c>
      <c r="R102" s="221">
        <f>Q102*H102</f>
        <v>3.7559400000000003</v>
      </c>
      <c r="S102" s="221">
        <v>0</v>
      </c>
      <c r="T102" s="22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3" t="s">
        <v>82</v>
      </c>
      <c r="AT102" s="223" t="s">
        <v>137</v>
      </c>
      <c r="AU102" s="223" t="s">
        <v>85</v>
      </c>
      <c r="AY102" s="16" t="s">
        <v>135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6" t="s">
        <v>142</v>
      </c>
      <c r="BK102" s="224">
        <f>ROUND(I102*H102,2)</f>
        <v>0</v>
      </c>
      <c r="BL102" s="16" t="s">
        <v>82</v>
      </c>
      <c r="BM102" s="223" t="s">
        <v>445</v>
      </c>
    </row>
    <row r="103" s="2" customFormat="1">
      <c r="A103" s="37"/>
      <c r="B103" s="38"/>
      <c r="C103" s="39"/>
      <c r="D103" s="225" t="s">
        <v>144</v>
      </c>
      <c r="E103" s="39"/>
      <c r="F103" s="226" t="s">
        <v>446</v>
      </c>
      <c r="G103" s="39"/>
      <c r="H103" s="39"/>
      <c r="I103" s="227"/>
      <c r="J103" s="39"/>
      <c r="K103" s="39"/>
      <c r="L103" s="43"/>
      <c r="M103" s="228"/>
      <c r="N103" s="229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144</v>
      </c>
      <c r="AU103" s="16" t="s">
        <v>85</v>
      </c>
    </row>
    <row r="104" s="2" customFormat="1">
      <c r="A104" s="37"/>
      <c r="B104" s="38"/>
      <c r="C104" s="39"/>
      <c r="D104" s="232" t="s">
        <v>153</v>
      </c>
      <c r="E104" s="39"/>
      <c r="F104" s="242" t="s">
        <v>447</v>
      </c>
      <c r="G104" s="39"/>
      <c r="H104" s="39"/>
      <c r="I104" s="227"/>
      <c r="J104" s="39"/>
      <c r="K104" s="39"/>
      <c r="L104" s="43"/>
      <c r="M104" s="228"/>
      <c r="N104" s="229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153</v>
      </c>
      <c r="AU104" s="16" t="s">
        <v>85</v>
      </c>
    </row>
    <row r="105" s="2" customFormat="1" ht="76.35" customHeight="1">
      <c r="A105" s="37"/>
      <c r="B105" s="38"/>
      <c r="C105" s="212" t="s">
        <v>158</v>
      </c>
      <c r="D105" s="212" t="s">
        <v>137</v>
      </c>
      <c r="E105" s="213" t="s">
        <v>448</v>
      </c>
      <c r="F105" s="214" t="s">
        <v>449</v>
      </c>
      <c r="G105" s="215" t="s">
        <v>201</v>
      </c>
      <c r="H105" s="216">
        <v>1</v>
      </c>
      <c r="I105" s="217"/>
      <c r="J105" s="218">
        <f>ROUND(I105*H105,2)</f>
        <v>0</v>
      </c>
      <c r="K105" s="214" t="s">
        <v>141</v>
      </c>
      <c r="L105" s="43"/>
      <c r="M105" s="219" t="s">
        <v>19</v>
      </c>
      <c r="N105" s="220" t="s">
        <v>48</v>
      </c>
      <c r="O105" s="84"/>
      <c r="P105" s="221">
        <f>O105*H105</f>
        <v>0</v>
      </c>
      <c r="Q105" s="221">
        <v>0.0086499999999999997</v>
      </c>
      <c r="R105" s="221">
        <f>Q105*H105</f>
        <v>0.0086499999999999997</v>
      </c>
      <c r="S105" s="221">
        <v>0</v>
      </c>
      <c r="T105" s="22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3" t="s">
        <v>82</v>
      </c>
      <c r="AT105" s="223" t="s">
        <v>137</v>
      </c>
      <c r="AU105" s="223" t="s">
        <v>85</v>
      </c>
      <c r="AY105" s="16" t="s">
        <v>135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6" t="s">
        <v>142</v>
      </c>
      <c r="BK105" s="224">
        <f>ROUND(I105*H105,2)</f>
        <v>0</v>
      </c>
      <c r="BL105" s="16" t="s">
        <v>82</v>
      </c>
      <c r="BM105" s="223" t="s">
        <v>450</v>
      </c>
    </row>
    <row r="106" s="2" customFormat="1">
      <c r="A106" s="37"/>
      <c r="B106" s="38"/>
      <c r="C106" s="39"/>
      <c r="D106" s="225" t="s">
        <v>144</v>
      </c>
      <c r="E106" s="39"/>
      <c r="F106" s="226" t="s">
        <v>451</v>
      </c>
      <c r="G106" s="39"/>
      <c r="H106" s="39"/>
      <c r="I106" s="227"/>
      <c r="J106" s="39"/>
      <c r="K106" s="39"/>
      <c r="L106" s="43"/>
      <c r="M106" s="228"/>
      <c r="N106" s="229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144</v>
      </c>
      <c r="AU106" s="16" t="s">
        <v>85</v>
      </c>
    </row>
    <row r="107" s="2" customFormat="1">
      <c r="A107" s="37"/>
      <c r="B107" s="38"/>
      <c r="C107" s="39"/>
      <c r="D107" s="232" t="s">
        <v>153</v>
      </c>
      <c r="E107" s="39"/>
      <c r="F107" s="242" t="s">
        <v>452</v>
      </c>
      <c r="G107" s="39"/>
      <c r="H107" s="39"/>
      <c r="I107" s="227"/>
      <c r="J107" s="39"/>
      <c r="K107" s="39"/>
      <c r="L107" s="43"/>
      <c r="M107" s="228"/>
      <c r="N107" s="229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153</v>
      </c>
      <c r="AU107" s="16" t="s">
        <v>85</v>
      </c>
    </row>
    <row r="108" s="2" customFormat="1" ht="76.35" customHeight="1">
      <c r="A108" s="37"/>
      <c r="B108" s="38"/>
      <c r="C108" s="212" t="s">
        <v>142</v>
      </c>
      <c r="D108" s="212" t="s">
        <v>137</v>
      </c>
      <c r="E108" s="213" t="s">
        <v>453</v>
      </c>
      <c r="F108" s="214" t="s">
        <v>454</v>
      </c>
      <c r="G108" s="215" t="s">
        <v>201</v>
      </c>
      <c r="H108" s="216">
        <v>1</v>
      </c>
      <c r="I108" s="217"/>
      <c r="J108" s="218">
        <f>ROUND(I108*H108,2)</f>
        <v>0</v>
      </c>
      <c r="K108" s="214" t="s">
        <v>141</v>
      </c>
      <c r="L108" s="43"/>
      <c r="M108" s="219" t="s">
        <v>19</v>
      </c>
      <c r="N108" s="220" t="s">
        <v>48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3" t="s">
        <v>82</v>
      </c>
      <c r="AT108" s="223" t="s">
        <v>137</v>
      </c>
      <c r="AU108" s="223" t="s">
        <v>85</v>
      </c>
      <c r="AY108" s="16" t="s">
        <v>135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6" t="s">
        <v>142</v>
      </c>
      <c r="BK108" s="224">
        <f>ROUND(I108*H108,2)</f>
        <v>0</v>
      </c>
      <c r="BL108" s="16" t="s">
        <v>82</v>
      </c>
      <c r="BM108" s="223" t="s">
        <v>455</v>
      </c>
    </row>
    <row r="109" s="2" customFormat="1">
      <c r="A109" s="37"/>
      <c r="B109" s="38"/>
      <c r="C109" s="39"/>
      <c r="D109" s="225" t="s">
        <v>144</v>
      </c>
      <c r="E109" s="39"/>
      <c r="F109" s="226" t="s">
        <v>456</v>
      </c>
      <c r="G109" s="39"/>
      <c r="H109" s="39"/>
      <c r="I109" s="227"/>
      <c r="J109" s="39"/>
      <c r="K109" s="39"/>
      <c r="L109" s="43"/>
      <c r="M109" s="228"/>
      <c r="N109" s="229"/>
      <c r="O109" s="84"/>
      <c r="P109" s="84"/>
      <c r="Q109" s="84"/>
      <c r="R109" s="84"/>
      <c r="S109" s="84"/>
      <c r="T109" s="85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144</v>
      </c>
      <c r="AU109" s="16" t="s">
        <v>85</v>
      </c>
    </row>
    <row r="110" s="12" customFormat="1" ht="22.8" customHeight="1">
      <c r="A110" s="12"/>
      <c r="B110" s="196"/>
      <c r="C110" s="197"/>
      <c r="D110" s="198" t="s">
        <v>74</v>
      </c>
      <c r="E110" s="210" t="s">
        <v>148</v>
      </c>
      <c r="F110" s="210" t="s">
        <v>149</v>
      </c>
      <c r="G110" s="197"/>
      <c r="H110" s="197"/>
      <c r="I110" s="200"/>
      <c r="J110" s="211">
        <f>BK110</f>
        <v>0</v>
      </c>
      <c r="K110" s="197"/>
      <c r="L110" s="202"/>
      <c r="M110" s="203"/>
      <c r="N110" s="204"/>
      <c r="O110" s="204"/>
      <c r="P110" s="205">
        <f>SUM(P111:P130)</f>
        <v>0</v>
      </c>
      <c r="Q110" s="204"/>
      <c r="R110" s="205">
        <f>SUM(R111:R130)</f>
        <v>0</v>
      </c>
      <c r="S110" s="204"/>
      <c r="T110" s="206">
        <f>SUM(T111:T130)</f>
        <v>4.3280000000000003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7" t="s">
        <v>82</v>
      </c>
      <c r="AT110" s="208" t="s">
        <v>74</v>
      </c>
      <c r="AU110" s="208" t="s">
        <v>82</v>
      </c>
      <c r="AY110" s="207" t="s">
        <v>135</v>
      </c>
      <c r="BK110" s="209">
        <f>SUM(BK111:BK130)</f>
        <v>0</v>
      </c>
    </row>
    <row r="111" s="2" customFormat="1" ht="21.75" customHeight="1">
      <c r="A111" s="37"/>
      <c r="B111" s="38"/>
      <c r="C111" s="212" t="s">
        <v>171</v>
      </c>
      <c r="D111" s="212" t="s">
        <v>137</v>
      </c>
      <c r="E111" s="213" t="s">
        <v>150</v>
      </c>
      <c r="F111" s="214" t="s">
        <v>151</v>
      </c>
      <c r="G111" s="215" t="s">
        <v>140</v>
      </c>
      <c r="H111" s="216">
        <v>24</v>
      </c>
      <c r="I111" s="217"/>
      <c r="J111" s="218">
        <f>ROUND(I111*H111,2)</f>
        <v>0</v>
      </c>
      <c r="K111" s="214" t="s">
        <v>19</v>
      </c>
      <c r="L111" s="43"/>
      <c r="M111" s="219" t="s">
        <v>19</v>
      </c>
      <c r="N111" s="220" t="s">
        <v>48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3" t="s">
        <v>142</v>
      </c>
      <c r="AT111" s="223" t="s">
        <v>137</v>
      </c>
      <c r="AU111" s="223" t="s">
        <v>85</v>
      </c>
      <c r="AY111" s="16" t="s">
        <v>135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6" t="s">
        <v>142</v>
      </c>
      <c r="BK111" s="224">
        <f>ROUND(I111*H111,2)</f>
        <v>0</v>
      </c>
      <c r="BL111" s="16" t="s">
        <v>142</v>
      </c>
      <c r="BM111" s="223" t="s">
        <v>457</v>
      </c>
    </row>
    <row r="112" s="2" customFormat="1">
      <c r="A112" s="37"/>
      <c r="B112" s="38"/>
      <c r="C112" s="39"/>
      <c r="D112" s="232" t="s">
        <v>153</v>
      </c>
      <c r="E112" s="39"/>
      <c r="F112" s="242" t="s">
        <v>154</v>
      </c>
      <c r="G112" s="39"/>
      <c r="H112" s="39"/>
      <c r="I112" s="227"/>
      <c r="J112" s="39"/>
      <c r="K112" s="39"/>
      <c r="L112" s="43"/>
      <c r="M112" s="228"/>
      <c r="N112" s="229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153</v>
      </c>
      <c r="AU112" s="16" t="s">
        <v>85</v>
      </c>
    </row>
    <row r="113" s="13" customFormat="1">
      <c r="A113" s="13"/>
      <c r="B113" s="230"/>
      <c r="C113" s="231"/>
      <c r="D113" s="232" t="s">
        <v>146</v>
      </c>
      <c r="E113" s="233" t="s">
        <v>19</v>
      </c>
      <c r="F113" s="234" t="s">
        <v>458</v>
      </c>
      <c r="G113" s="231"/>
      <c r="H113" s="235">
        <v>24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146</v>
      </c>
      <c r="AU113" s="241" t="s">
        <v>85</v>
      </c>
      <c r="AV113" s="13" t="s">
        <v>85</v>
      </c>
      <c r="AW113" s="13" t="s">
        <v>36</v>
      </c>
      <c r="AX113" s="13" t="s">
        <v>75</v>
      </c>
      <c r="AY113" s="241" t="s">
        <v>135</v>
      </c>
    </row>
    <row r="114" s="14" customFormat="1">
      <c r="A114" s="14"/>
      <c r="B114" s="243"/>
      <c r="C114" s="244"/>
      <c r="D114" s="232" t="s">
        <v>146</v>
      </c>
      <c r="E114" s="245" t="s">
        <v>19</v>
      </c>
      <c r="F114" s="246" t="s">
        <v>157</v>
      </c>
      <c r="G114" s="244"/>
      <c r="H114" s="247">
        <v>24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146</v>
      </c>
      <c r="AU114" s="253" t="s">
        <v>85</v>
      </c>
      <c r="AV114" s="14" t="s">
        <v>142</v>
      </c>
      <c r="AW114" s="14" t="s">
        <v>36</v>
      </c>
      <c r="AX114" s="14" t="s">
        <v>82</v>
      </c>
      <c r="AY114" s="253" t="s">
        <v>135</v>
      </c>
    </row>
    <row r="115" s="2" customFormat="1" ht="24.15" customHeight="1">
      <c r="A115" s="37"/>
      <c r="B115" s="38"/>
      <c r="C115" s="212" t="s">
        <v>177</v>
      </c>
      <c r="D115" s="212" t="s">
        <v>137</v>
      </c>
      <c r="E115" s="213" t="s">
        <v>159</v>
      </c>
      <c r="F115" s="214" t="s">
        <v>160</v>
      </c>
      <c r="G115" s="215" t="s">
        <v>140</v>
      </c>
      <c r="H115" s="216">
        <v>32</v>
      </c>
      <c r="I115" s="217"/>
      <c r="J115" s="218">
        <f>ROUND(I115*H115,2)</f>
        <v>0</v>
      </c>
      <c r="K115" s="214" t="s">
        <v>19</v>
      </c>
      <c r="L115" s="43"/>
      <c r="M115" s="219" t="s">
        <v>19</v>
      </c>
      <c r="N115" s="220" t="s">
        <v>48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3" t="s">
        <v>142</v>
      </c>
      <c r="AT115" s="223" t="s">
        <v>137</v>
      </c>
      <c r="AU115" s="223" t="s">
        <v>85</v>
      </c>
      <c r="AY115" s="16" t="s">
        <v>135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6" t="s">
        <v>142</v>
      </c>
      <c r="BK115" s="224">
        <f>ROUND(I115*H115,2)</f>
        <v>0</v>
      </c>
      <c r="BL115" s="16" t="s">
        <v>142</v>
      </c>
      <c r="BM115" s="223" t="s">
        <v>459</v>
      </c>
    </row>
    <row r="116" s="2" customFormat="1">
      <c r="A116" s="37"/>
      <c r="B116" s="38"/>
      <c r="C116" s="39"/>
      <c r="D116" s="232" t="s">
        <v>153</v>
      </c>
      <c r="E116" s="39"/>
      <c r="F116" s="242" t="s">
        <v>460</v>
      </c>
      <c r="G116" s="39"/>
      <c r="H116" s="39"/>
      <c r="I116" s="227"/>
      <c r="J116" s="39"/>
      <c r="K116" s="39"/>
      <c r="L116" s="43"/>
      <c r="M116" s="228"/>
      <c r="N116" s="229"/>
      <c r="O116" s="84"/>
      <c r="P116" s="84"/>
      <c r="Q116" s="84"/>
      <c r="R116" s="84"/>
      <c r="S116" s="84"/>
      <c r="T116" s="85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153</v>
      </c>
      <c r="AU116" s="16" t="s">
        <v>85</v>
      </c>
    </row>
    <row r="117" s="13" customFormat="1">
      <c r="A117" s="13"/>
      <c r="B117" s="230"/>
      <c r="C117" s="231"/>
      <c r="D117" s="232" t="s">
        <v>146</v>
      </c>
      <c r="E117" s="233" t="s">
        <v>19</v>
      </c>
      <c r="F117" s="234" t="s">
        <v>461</v>
      </c>
      <c r="G117" s="231"/>
      <c r="H117" s="235">
        <v>32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146</v>
      </c>
      <c r="AU117" s="241" t="s">
        <v>85</v>
      </c>
      <c r="AV117" s="13" t="s">
        <v>85</v>
      </c>
      <c r="AW117" s="13" t="s">
        <v>36</v>
      </c>
      <c r="AX117" s="13" t="s">
        <v>75</v>
      </c>
      <c r="AY117" s="241" t="s">
        <v>135</v>
      </c>
    </row>
    <row r="118" s="14" customFormat="1">
      <c r="A118" s="14"/>
      <c r="B118" s="243"/>
      <c r="C118" s="244"/>
      <c r="D118" s="232" t="s">
        <v>146</v>
      </c>
      <c r="E118" s="245" t="s">
        <v>19</v>
      </c>
      <c r="F118" s="246" t="s">
        <v>157</v>
      </c>
      <c r="G118" s="244"/>
      <c r="H118" s="247">
        <v>32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146</v>
      </c>
      <c r="AU118" s="253" t="s">
        <v>85</v>
      </c>
      <c r="AV118" s="14" t="s">
        <v>142</v>
      </c>
      <c r="AW118" s="14" t="s">
        <v>36</v>
      </c>
      <c r="AX118" s="14" t="s">
        <v>82</v>
      </c>
      <c r="AY118" s="253" t="s">
        <v>135</v>
      </c>
    </row>
    <row r="119" s="2" customFormat="1" ht="49.05" customHeight="1">
      <c r="A119" s="37"/>
      <c r="B119" s="38"/>
      <c r="C119" s="212" t="s">
        <v>182</v>
      </c>
      <c r="D119" s="212" t="s">
        <v>137</v>
      </c>
      <c r="E119" s="213" t="s">
        <v>462</v>
      </c>
      <c r="F119" s="214" t="s">
        <v>463</v>
      </c>
      <c r="G119" s="215" t="s">
        <v>167</v>
      </c>
      <c r="H119" s="216">
        <v>1.3</v>
      </c>
      <c r="I119" s="217"/>
      <c r="J119" s="218">
        <f>ROUND(I119*H119,2)</f>
        <v>0</v>
      </c>
      <c r="K119" s="214" t="s">
        <v>141</v>
      </c>
      <c r="L119" s="43"/>
      <c r="M119" s="219" t="s">
        <v>19</v>
      </c>
      <c r="N119" s="220" t="s">
        <v>48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2.8500000000000001</v>
      </c>
      <c r="T119" s="222">
        <f>S119*H119</f>
        <v>3.7050000000000001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3" t="s">
        <v>82</v>
      </c>
      <c r="AT119" s="223" t="s">
        <v>137</v>
      </c>
      <c r="AU119" s="223" t="s">
        <v>85</v>
      </c>
      <c r="AY119" s="16" t="s">
        <v>135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6" t="s">
        <v>142</v>
      </c>
      <c r="BK119" s="224">
        <f>ROUND(I119*H119,2)</f>
        <v>0</v>
      </c>
      <c r="BL119" s="16" t="s">
        <v>82</v>
      </c>
      <c r="BM119" s="223" t="s">
        <v>464</v>
      </c>
    </row>
    <row r="120" s="2" customFormat="1">
      <c r="A120" s="37"/>
      <c r="B120" s="38"/>
      <c r="C120" s="39"/>
      <c r="D120" s="225" t="s">
        <v>144</v>
      </c>
      <c r="E120" s="39"/>
      <c r="F120" s="226" t="s">
        <v>465</v>
      </c>
      <c r="G120" s="39"/>
      <c r="H120" s="39"/>
      <c r="I120" s="227"/>
      <c r="J120" s="39"/>
      <c r="K120" s="39"/>
      <c r="L120" s="43"/>
      <c r="M120" s="228"/>
      <c r="N120" s="229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144</v>
      </c>
      <c r="AU120" s="16" t="s">
        <v>85</v>
      </c>
    </row>
    <row r="121" s="2" customFormat="1">
      <c r="A121" s="37"/>
      <c r="B121" s="38"/>
      <c r="C121" s="39"/>
      <c r="D121" s="232" t="s">
        <v>153</v>
      </c>
      <c r="E121" s="39"/>
      <c r="F121" s="242" t="s">
        <v>466</v>
      </c>
      <c r="G121" s="39"/>
      <c r="H121" s="39"/>
      <c r="I121" s="227"/>
      <c r="J121" s="39"/>
      <c r="K121" s="39"/>
      <c r="L121" s="43"/>
      <c r="M121" s="228"/>
      <c r="N121" s="229"/>
      <c r="O121" s="84"/>
      <c r="P121" s="84"/>
      <c r="Q121" s="84"/>
      <c r="R121" s="84"/>
      <c r="S121" s="84"/>
      <c r="T121" s="85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153</v>
      </c>
      <c r="AU121" s="16" t="s">
        <v>85</v>
      </c>
    </row>
    <row r="122" s="13" customFormat="1">
      <c r="A122" s="13"/>
      <c r="B122" s="230"/>
      <c r="C122" s="231"/>
      <c r="D122" s="232" t="s">
        <v>146</v>
      </c>
      <c r="E122" s="233" t="s">
        <v>19</v>
      </c>
      <c r="F122" s="234" t="s">
        <v>467</v>
      </c>
      <c r="G122" s="231"/>
      <c r="H122" s="235">
        <v>1.3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146</v>
      </c>
      <c r="AU122" s="241" t="s">
        <v>85</v>
      </c>
      <c r="AV122" s="13" t="s">
        <v>85</v>
      </c>
      <c r="AW122" s="13" t="s">
        <v>36</v>
      </c>
      <c r="AX122" s="13" t="s">
        <v>82</v>
      </c>
      <c r="AY122" s="241" t="s">
        <v>135</v>
      </c>
    </row>
    <row r="123" s="2" customFormat="1" ht="24.15" customHeight="1">
      <c r="A123" s="37"/>
      <c r="B123" s="38"/>
      <c r="C123" s="212" t="s">
        <v>188</v>
      </c>
      <c r="D123" s="212" t="s">
        <v>137</v>
      </c>
      <c r="E123" s="213" t="s">
        <v>468</v>
      </c>
      <c r="F123" s="214" t="s">
        <v>469</v>
      </c>
      <c r="G123" s="215" t="s">
        <v>201</v>
      </c>
      <c r="H123" s="216">
        <v>8.9000000000000004</v>
      </c>
      <c r="I123" s="217"/>
      <c r="J123" s="218">
        <f>ROUND(I123*H123,2)</f>
        <v>0</v>
      </c>
      <c r="K123" s="214" t="s">
        <v>19</v>
      </c>
      <c r="L123" s="43"/>
      <c r="M123" s="219" t="s">
        <v>19</v>
      </c>
      <c r="N123" s="220" t="s">
        <v>48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0.070000000000000007</v>
      </c>
      <c r="T123" s="222">
        <f>S123*H123</f>
        <v>0.62300000000000011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3" t="s">
        <v>82</v>
      </c>
      <c r="AT123" s="223" t="s">
        <v>137</v>
      </c>
      <c r="AU123" s="223" t="s">
        <v>85</v>
      </c>
      <c r="AY123" s="16" t="s">
        <v>135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6" t="s">
        <v>142</v>
      </c>
      <c r="BK123" s="224">
        <f>ROUND(I123*H123,2)</f>
        <v>0</v>
      </c>
      <c r="BL123" s="16" t="s">
        <v>82</v>
      </c>
      <c r="BM123" s="223" t="s">
        <v>470</v>
      </c>
    </row>
    <row r="124" s="2" customFormat="1">
      <c r="A124" s="37"/>
      <c r="B124" s="38"/>
      <c r="C124" s="39"/>
      <c r="D124" s="232" t="s">
        <v>153</v>
      </c>
      <c r="E124" s="39"/>
      <c r="F124" s="242" t="s">
        <v>471</v>
      </c>
      <c r="G124" s="39"/>
      <c r="H124" s="39"/>
      <c r="I124" s="227"/>
      <c r="J124" s="39"/>
      <c r="K124" s="39"/>
      <c r="L124" s="43"/>
      <c r="M124" s="228"/>
      <c r="N124" s="229"/>
      <c r="O124" s="84"/>
      <c r="P124" s="84"/>
      <c r="Q124" s="84"/>
      <c r="R124" s="84"/>
      <c r="S124" s="84"/>
      <c r="T124" s="85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153</v>
      </c>
      <c r="AU124" s="16" t="s">
        <v>85</v>
      </c>
    </row>
    <row r="125" s="13" customFormat="1">
      <c r="A125" s="13"/>
      <c r="B125" s="230"/>
      <c r="C125" s="231"/>
      <c r="D125" s="232" t="s">
        <v>146</v>
      </c>
      <c r="E125" s="233" t="s">
        <v>19</v>
      </c>
      <c r="F125" s="234" t="s">
        <v>472</v>
      </c>
      <c r="G125" s="231"/>
      <c r="H125" s="235">
        <v>1.5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146</v>
      </c>
      <c r="AU125" s="241" t="s">
        <v>85</v>
      </c>
      <c r="AV125" s="13" t="s">
        <v>85</v>
      </c>
      <c r="AW125" s="13" t="s">
        <v>36</v>
      </c>
      <c r="AX125" s="13" t="s">
        <v>75</v>
      </c>
      <c r="AY125" s="241" t="s">
        <v>135</v>
      </c>
    </row>
    <row r="126" s="13" customFormat="1">
      <c r="A126" s="13"/>
      <c r="B126" s="230"/>
      <c r="C126" s="231"/>
      <c r="D126" s="232" t="s">
        <v>146</v>
      </c>
      <c r="E126" s="233" t="s">
        <v>19</v>
      </c>
      <c r="F126" s="234" t="s">
        <v>473</v>
      </c>
      <c r="G126" s="231"/>
      <c r="H126" s="235">
        <v>3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146</v>
      </c>
      <c r="AU126" s="241" t="s">
        <v>85</v>
      </c>
      <c r="AV126" s="13" t="s">
        <v>85</v>
      </c>
      <c r="AW126" s="13" t="s">
        <v>36</v>
      </c>
      <c r="AX126" s="13" t="s">
        <v>75</v>
      </c>
      <c r="AY126" s="241" t="s">
        <v>135</v>
      </c>
    </row>
    <row r="127" s="13" customFormat="1">
      <c r="A127" s="13"/>
      <c r="B127" s="230"/>
      <c r="C127" s="231"/>
      <c r="D127" s="232" t="s">
        <v>146</v>
      </c>
      <c r="E127" s="233" t="s">
        <v>19</v>
      </c>
      <c r="F127" s="234" t="s">
        <v>474</v>
      </c>
      <c r="G127" s="231"/>
      <c r="H127" s="235">
        <v>1.2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146</v>
      </c>
      <c r="AU127" s="241" t="s">
        <v>85</v>
      </c>
      <c r="AV127" s="13" t="s">
        <v>85</v>
      </c>
      <c r="AW127" s="13" t="s">
        <v>36</v>
      </c>
      <c r="AX127" s="13" t="s">
        <v>75</v>
      </c>
      <c r="AY127" s="241" t="s">
        <v>135</v>
      </c>
    </row>
    <row r="128" s="13" customFormat="1">
      <c r="A128" s="13"/>
      <c r="B128" s="230"/>
      <c r="C128" s="231"/>
      <c r="D128" s="232" t="s">
        <v>146</v>
      </c>
      <c r="E128" s="233" t="s">
        <v>19</v>
      </c>
      <c r="F128" s="234" t="s">
        <v>475</v>
      </c>
      <c r="G128" s="231"/>
      <c r="H128" s="235">
        <v>2.5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146</v>
      </c>
      <c r="AU128" s="241" t="s">
        <v>85</v>
      </c>
      <c r="AV128" s="13" t="s">
        <v>85</v>
      </c>
      <c r="AW128" s="13" t="s">
        <v>36</v>
      </c>
      <c r="AX128" s="13" t="s">
        <v>75</v>
      </c>
      <c r="AY128" s="241" t="s">
        <v>135</v>
      </c>
    </row>
    <row r="129" s="13" customFormat="1">
      <c r="A129" s="13"/>
      <c r="B129" s="230"/>
      <c r="C129" s="231"/>
      <c r="D129" s="232" t="s">
        <v>146</v>
      </c>
      <c r="E129" s="233" t="s">
        <v>19</v>
      </c>
      <c r="F129" s="234" t="s">
        <v>476</v>
      </c>
      <c r="G129" s="231"/>
      <c r="H129" s="235">
        <v>0.69999999999999996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146</v>
      </c>
      <c r="AU129" s="241" t="s">
        <v>85</v>
      </c>
      <c r="AV129" s="13" t="s">
        <v>85</v>
      </c>
      <c r="AW129" s="13" t="s">
        <v>36</v>
      </c>
      <c r="AX129" s="13" t="s">
        <v>75</v>
      </c>
      <c r="AY129" s="241" t="s">
        <v>135</v>
      </c>
    </row>
    <row r="130" s="14" customFormat="1">
      <c r="A130" s="14"/>
      <c r="B130" s="243"/>
      <c r="C130" s="244"/>
      <c r="D130" s="232" t="s">
        <v>146</v>
      </c>
      <c r="E130" s="245" t="s">
        <v>19</v>
      </c>
      <c r="F130" s="246" t="s">
        <v>157</v>
      </c>
      <c r="G130" s="244"/>
      <c r="H130" s="247">
        <v>8.8999999999999986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146</v>
      </c>
      <c r="AU130" s="253" t="s">
        <v>85</v>
      </c>
      <c r="AV130" s="14" t="s">
        <v>142</v>
      </c>
      <c r="AW130" s="14" t="s">
        <v>36</v>
      </c>
      <c r="AX130" s="14" t="s">
        <v>82</v>
      </c>
      <c r="AY130" s="253" t="s">
        <v>135</v>
      </c>
    </row>
    <row r="131" s="12" customFormat="1" ht="22.8" customHeight="1">
      <c r="A131" s="12"/>
      <c r="B131" s="196"/>
      <c r="C131" s="197"/>
      <c r="D131" s="198" t="s">
        <v>74</v>
      </c>
      <c r="E131" s="210" t="s">
        <v>477</v>
      </c>
      <c r="F131" s="210" t="s">
        <v>478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SUM(P132:P140)</f>
        <v>0</v>
      </c>
      <c r="Q131" s="204"/>
      <c r="R131" s="205">
        <f>SUM(R132:R140)</f>
        <v>0</v>
      </c>
      <c r="S131" s="204"/>
      <c r="T131" s="206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82</v>
      </c>
      <c r="AT131" s="208" t="s">
        <v>74</v>
      </c>
      <c r="AU131" s="208" t="s">
        <v>82</v>
      </c>
      <c r="AY131" s="207" t="s">
        <v>135</v>
      </c>
      <c r="BK131" s="209">
        <f>SUM(BK132:BK140)</f>
        <v>0</v>
      </c>
    </row>
    <row r="132" s="2" customFormat="1" ht="55.5" customHeight="1">
      <c r="A132" s="37"/>
      <c r="B132" s="38"/>
      <c r="C132" s="212" t="s">
        <v>148</v>
      </c>
      <c r="D132" s="212" t="s">
        <v>137</v>
      </c>
      <c r="E132" s="213" t="s">
        <v>479</v>
      </c>
      <c r="F132" s="214" t="s">
        <v>480</v>
      </c>
      <c r="G132" s="215" t="s">
        <v>300</v>
      </c>
      <c r="H132" s="216">
        <v>4.3620000000000001</v>
      </c>
      <c r="I132" s="217"/>
      <c r="J132" s="218">
        <f>ROUND(I132*H132,2)</f>
        <v>0</v>
      </c>
      <c r="K132" s="214" t="s">
        <v>141</v>
      </c>
      <c r="L132" s="43"/>
      <c r="M132" s="219" t="s">
        <v>19</v>
      </c>
      <c r="N132" s="220" t="s">
        <v>48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82</v>
      </c>
      <c r="AT132" s="223" t="s">
        <v>137</v>
      </c>
      <c r="AU132" s="223" t="s">
        <v>85</v>
      </c>
      <c r="AY132" s="16" t="s">
        <v>135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142</v>
      </c>
      <c r="BK132" s="224">
        <f>ROUND(I132*H132,2)</f>
        <v>0</v>
      </c>
      <c r="BL132" s="16" t="s">
        <v>82</v>
      </c>
      <c r="BM132" s="223" t="s">
        <v>481</v>
      </c>
    </row>
    <row r="133" s="2" customFormat="1">
      <c r="A133" s="37"/>
      <c r="B133" s="38"/>
      <c r="C133" s="39"/>
      <c r="D133" s="225" t="s">
        <v>144</v>
      </c>
      <c r="E133" s="39"/>
      <c r="F133" s="226" t="s">
        <v>482</v>
      </c>
      <c r="G133" s="39"/>
      <c r="H133" s="39"/>
      <c r="I133" s="227"/>
      <c r="J133" s="39"/>
      <c r="K133" s="39"/>
      <c r="L133" s="43"/>
      <c r="M133" s="228"/>
      <c r="N133" s="229"/>
      <c r="O133" s="84"/>
      <c r="P133" s="84"/>
      <c r="Q133" s="84"/>
      <c r="R133" s="84"/>
      <c r="S133" s="84"/>
      <c r="T133" s="85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144</v>
      </c>
      <c r="AU133" s="16" t="s">
        <v>85</v>
      </c>
    </row>
    <row r="134" s="2" customFormat="1">
      <c r="A134" s="37"/>
      <c r="B134" s="38"/>
      <c r="C134" s="39"/>
      <c r="D134" s="232" t="s">
        <v>153</v>
      </c>
      <c r="E134" s="39"/>
      <c r="F134" s="242" t="s">
        <v>483</v>
      </c>
      <c r="G134" s="39"/>
      <c r="H134" s="39"/>
      <c r="I134" s="227"/>
      <c r="J134" s="39"/>
      <c r="K134" s="39"/>
      <c r="L134" s="43"/>
      <c r="M134" s="228"/>
      <c r="N134" s="229"/>
      <c r="O134" s="84"/>
      <c r="P134" s="84"/>
      <c r="Q134" s="84"/>
      <c r="R134" s="84"/>
      <c r="S134" s="84"/>
      <c r="T134" s="85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153</v>
      </c>
      <c r="AU134" s="16" t="s">
        <v>85</v>
      </c>
    </row>
    <row r="135" s="13" customFormat="1">
      <c r="A135" s="13"/>
      <c r="B135" s="230"/>
      <c r="C135" s="231"/>
      <c r="D135" s="232" t="s">
        <v>146</v>
      </c>
      <c r="E135" s="233" t="s">
        <v>19</v>
      </c>
      <c r="F135" s="234" t="s">
        <v>484</v>
      </c>
      <c r="G135" s="231"/>
      <c r="H135" s="235">
        <v>4.3620000000000001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146</v>
      </c>
      <c r="AU135" s="241" t="s">
        <v>85</v>
      </c>
      <c r="AV135" s="13" t="s">
        <v>85</v>
      </c>
      <c r="AW135" s="13" t="s">
        <v>36</v>
      </c>
      <c r="AX135" s="13" t="s">
        <v>75</v>
      </c>
      <c r="AY135" s="241" t="s">
        <v>135</v>
      </c>
    </row>
    <row r="136" s="14" customFormat="1">
      <c r="A136" s="14"/>
      <c r="B136" s="243"/>
      <c r="C136" s="244"/>
      <c r="D136" s="232" t="s">
        <v>146</v>
      </c>
      <c r="E136" s="245" t="s">
        <v>19</v>
      </c>
      <c r="F136" s="246" t="s">
        <v>157</v>
      </c>
      <c r="G136" s="244"/>
      <c r="H136" s="247">
        <v>4.3620000000000001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146</v>
      </c>
      <c r="AU136" s="253" t="s">
        <v>85</v>
      </c>
      <c r="AV136" s="14" t="s">
        <v>142</v>
      </c>
      <c r="AW136" s="14" t="s">
        <v>36</v>
      </c>
      <c r="AX136" s="14" t="s">
        <v>82</v>
      </c>
      <c r="AY136" s="253" t="s">
        <v>135</v>
      </c>
    </row>
    <row r="137" s="2" customFormat="1" ht="55.5" customHeight="1">
      <c r="A137" s="37"/>
      <c r="B137" s="38"/>
      <c r="C137" s="212" t="s">
        <v>198</v>
      </c>
      <c r="D137" s="212" t="s">
        <v>137</v>
      </c>
      <c r="E137" s="213" t="s">
        <v>485</v>
      </c>
      <c r="F137" s="214" t="s">
        <v>486</v>
      </c>
      <c r="G137" s="215" t="s">
        <v>300</v>
      </c>
      <c r="H137" s="216">
        <v>4.3620000000000001</v>
      </c>
      <c r="I137" s="217"/>
      <c r="J137" s="218">
        <f>ROUND(I137*H137,2)</f>
        <v>0</v>
      </c>
      <c r="K137" s="214" t="s">
        <v>141</v>
      </c>
      <c r="L137" s="43"/>
      <c r="M137" s="219" t="s">
        <v>19</v>
      </c>
      <c r="N137" s="220" t="s">
        <v>48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82</v>
      </c>
      <c r="AT137" s="223" t="s">
        <v>137</v>
      </c>
      <c r="AU137" s="223" t="s">
        <v>85</v>
      </c>
      <c r="AY137" s="16" t="s">
        <v>135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142</v>
      </c>
      <c r="BK137" s="224">
        <f>ROUND(I137*H137,2)</f>
        <v>0</v>
      </c>
      <c r="BL137" s="16" t="s">
        <v>82</v>
      </c>
      <c r="BM137" s="223" t="s">
        <v>487</v>
      </c>
    </row>
    <row r="138" s="2" customFormat="1">
      <c r="A138" s="37"/>
      <c r="B138" s="38"/>
      <c r="C138" s="39"/>
      <c r="D138" s="225" t="s">
        <v>144</v>
      </c>
      <c r="E138" s="39"/>
      <c r="F138" s="226" t="s">
        <v>488</v>
      </c>
      <c r="G138" s="39"/>
      <c r="H138" s="39"/>
      <c r="I138" s="227"/>
      <c r="J138" s="39"/>
      <c r="K138" s="39"/>
      <c r="L138" s="43"/>
      <c r="M138" s="228"/>
      <c r="N138" s="229"/>
      <c r="O138" s="84"/>
      <c r="P138" s="84"/>
      <c r="Q138" s="84"/>
      <c r="R138" s="84"/>
      <c r="S138" s="84"/>
      <c r="T138" s="85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144</v>
      </c>
      <c r="AU138" s="16" t="s">
        <v>85</v>
      </c>
    </row>
    <row r="139" s="2" customFormat="1" ht="44.25" customHeight="1">
      <c r="A139" s="37"/>
      <c r="B139" s="38"/>
      <c r="C139" s="212" t="s">
        <v>205</v>
      </c>
      <c r="D139" s="212" t="s">
        <v>137</v>
      </c>
      <c r="E139" s="213" t="s">
        <v>489</v>
      </c>
      <c r="F139" s="214" t="s">
        <v>490</v>
      </c>
      <c r="G139" s="215" t="s">
        <v>300</v>
      </c>
      <c r="H139" s="216">
        <v>4.3620000000000001</v>
      </c>
      <c r="I139" s="217"/>
      <c r="J139" s="218">
        <f>ROUND(I139*H139,2)</f>
        <v>0</v>
      </c>
      <c r="K139" s="214" t="s">
        <v>141</v>
      </c>
      <c r="L139" s="43"/>
      <c r="M139" s="219" t="s">
        <v>19</v>
      </c>
      <c r="N139" s="220" t="s">
        <v>48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82</v>
      </c>
      <c r="AT139" s="223" t="s">
        <v>137</v>
      </c>
      <c r="AU139" s="223" t="s">
        <v>85</v>
      </c>
      <c r="AY139" s="16" t="s">
        <v>135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142</v>
      </c>
      <c r="BK139" s="224">
        <f>ROUND(I139*H139,2)</f>
        <v>0</v>
      </c>
      <c r="BL139" s="16" t="s">
        <v>82</v>
      </c>
      <c r="BM139" s="223" t="s">
        <v>491</v>
      </c>
    </row>
    <row r="140" s="2" customFormat="1">
      <c r="A140" s="37"/>
      <c r="B140" s="38"/>
      <c r="C140" s="39"/>
      <c r="D140" s="225" t="s">
        <v>144</v>
      </c>
      <c r="E140" s="39"/>
      <c r="F140" s="226" t="s">
        <v>492</v>
      </c>
      <c r="G140" s="39"/>
      <c r="H140" s="39"/>
      <c r="I140" s="227"/>
      <c r="J140" s="39"/>
      <c r="K140" s="39"/>
      <c r="L140" s="43"/>
      <c r="M140" s="228"/>
      <c r="N140" s="229"/>
      <c r="O140" s="84"/>
      <c r="P140" s="84"/>
      <c r="Q140" s="84"/>
      <c r="R140" s="84"/>
      <c r="S140" s="84"/>
      <c r="T140" s="85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144</v>
      </c>
      <c r="AU140" s="16" t="s">
        <v>85</v>
      </c>
    </row>
    <row r="141" s="12" customFormat="1" ht="25.92" customHeight="1">
      <c r="A141" s="12"/>
      <c r="B141" s="196"/>
      <c r="C141" s="197"/>
      <c r="D141" s="198" t="s">
        <v>74</v>
      </c>
      <c r="E141" s="199" t="s">
        <v>215</v>
      </c>
      <c r="F141" s="199" t="s">
        <v>216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P142+P196</f>
        <v>0</v>
      </c>
      <c r="Q141" s="204"/>
      <c r="R141" s="205">
        <f>R142+R196</f>
        <v>1.72146</v>
      </c>
      <c r="S141" s="204"/>
      <c r="T141" s="206">
        <f>T142+T196</f>
        <v>0.4592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7" t="s">
        <v>85</v>
      </c>
      <c r="AT141" s="208" t="s">
        <v>74</v>
      </c>
      <c r="AU141" s="208" t="s">
        <v>75</v>
      </c>
      <c r="AY141" s="207" t="s">
        <v>135</v>
      </c>
      <c r="BK141" s="209">
        <f>BK142+BK196</f>
        <v>0</v>
      </c>
    </row>
    <row r="142" s="12" customFormat="1" ht="22.8" customHeight="1">
      <c r="A142" s="12"/>
      <c r="B142" s="196"/>
      <c r="C142" s="197"/>
      <c r="D142" s="198" t="s">
        <v>74</v>
      </c>
      <c r="E142" s="210" t="s">
        <v>217</v>
      </c>
      <c r="F142" s="210" t="s">
        <v>218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SUM(P143:P195)</f>
        <v>0</v>
      </c>
      <c r="Q142" s="204"/>
      <c r="R142" s="205">
        <f>SUM(R143:R195)</f>
        <v>1.0590000000000002</v>
      </c>
      <c r="S142" s="204"/>
      <c r="T142" s="206">
        <f>SUM(T143:T195)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85</v>
      </c>
      <c r="AT142" s="208" t="s">
        <v>74</v>
      </c>
      <c r="AU142" s="208" t="s">
        <v>82</v>
      </c>
      <c r="AY142" s="207" t="s">
        <v>135</v>
      </c>
      <c r="BK142" s="209">
        <f>SUM(BK143:BK195)</f>
        <v>0</v>
      </c>
    </row>
    <row r="143" s="2" customFormat="1" ht="24.15" customHeight="1">
      <c r="A143" s="37"/>
      <c r="B143" s="38"/>
      <c r="C143" s="212" t="s">
        <v>8</v>
      </c>
      <c r="D143" s="212" t="s">
        <v>137</v>
      </c>
      <c r="E143" s="213" t="s">
        <v>220</v>
      </c>
      <c r="F143" s="214" t="s">
        <v>221</v>
      </c>
      <c r="G143" s="215" t="s">
        <v>222</v>
      </c>
      <c r="H143" s="216">
        <v>1</v>
      </c>
      <c r="I143" s="217"/>
      <c r="J143" s="218">
        <f>ROUND(I143*H143,2)</f>
        <v>0</v>
      </c>
      <c r="K143" s="214" t="s">
        <v>19</v>
      </c>
      <c r="L143" s="43"/>
      <c r="M143" s="219" t="s">
        <v>19</v>
      </c>
      <c r="N143" s="220" t="s">
        <v>48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223</v>
      </c>
      <c r="AT143" s="223" t="s">
        <v>137</v>
      </c>
      <c r="AU143" s="223" t="s">
        <v>85</v>
      </c>
      <c r="AY143" s="16" t="s">
        <v>135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142</v>
      </c>
      <c r="BK143" s="224">
        <f>ROUND(I143*H143,2)</f>
        <v>0</v>
      </c>
      <c r="BL143" s="16" t="s">
        <v>223</v>
      </c>
      <c r="BM143" s="223" t="s">
        <v>493</v>
      </c>
    </row>
    <row r="144" s="2" customFormat="1">
      <c r="A144" s="37"/>
      <c r="B144" s="38"/>
      <c r="C144" s="39"/>
      <c r="D144" s="232" t="s">
        <v>153</v>
      </c>
      <c r="E144" s="39"/>
      <c r="F144" s="242" t="s">
        <v>494</v>
      </c>
      <c r="G144" s="39"/>
      <c r="H144" s="39"/>
      <c r="I144" s="227"/>
      <c r="J144" s="39"/>
      <c r="K144" s="39"/>
      <c r="L144" s="43"/>
      <c r="M144" s="228"/>
      <c r="N144" s="229"/>
      <c r="O144" s="84"/>
      <c r="P144" s="84"/>
      <c r="Q144" s="84"/>
      <c r="R144" s="84"/>
      <c r="S144" s="84"/>
      <c r="T144" s="85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153</v>
      </c>
      <c r="AU144" s="16" t="s">
        <v>85</v>
      </c>
    </row>
    <row r="145" s="2" customFormat="1" ht="21.75" customHeight="1">
      <c r="A145" s="37"/>
      <c r="B145" s="38"/>
      <c r="C145" s="254" t="s">
        <v>219</v>
      </c>
      <c r="D145" s="254" t="s">
        <v>232</v>
      </c>
      <c r="E145" s="255" t="s">
        <v>233</v>
      </c>
      <c r="F145" s="256" t="s">
        <v>234</v>
      </c>
      <c r="G145" s="257" t="s">
        <v>235</v>
      </c>
      <c r="H145" s="258">
        <v>270</v>
      </c>
      <c r="I145" s="259"/>
      <c r="J145" s="260">
        <f>ROUND(I145*H145,2)</f>
        <v>0</v>
      </c>
      <c r="K145" s="256" t="s">
        <v>19</v>
      </c>
      <c r="L145" s="261"/>
      <c r="M145" s="262" t="s">
        <v>19</v>
      </c>
      <c r="N145" s="263" t="s">
        <v>48</v>
      </c>
      <c r="O145" s="84"/>
      <c r="P145" s="221">
        <f>O145*H145</f>
        <v>0</v>
      </c>
      <c r="Q145" s="221">
        <v>0.001</v>
      </c>
      <c r="R145" s="221">
        <f>Q145*H145</f>
        <v>0.27000000000000002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236</v>
      </c>
      <c r="AT145" s="223" t="s">
        <v>232</v>
      </c>
      <c r="AU145" s="223" t="s">
        <v>85</v>
      </c>
      <c r="AY145" s="16" t="s">
        <v>135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142</v>
      </c>
      <c r="BK145" s="224">
        <f>ROUND(I145*H145,2)</f>
        <v>0</v>
      </c>
      <c r="BL145" s="16" t="s">
        <v>223</v>
      </c>
      <c r="BM145" s="223" t="s">
        <v>495</v>
      </c>
    </row>
    <row r="146" s="2" customFormat="1">
      <c r="A146" s="37"/>
      <c r="B146" s="38"/>
      <c r="C146" s="39"/>
      <c r="D146" s="232" t="s">
        <v>153</v>
      </c>
      <c r="E146" s="39"/>
      <c r="F146" s="242" t="s">
        <v>496</v>
      </c>
      <c r="G146" s="39"/>
      <c r="H146" s="39"/>
      <c r="I146" s="227"/>
      <c r="J146" s="39"/>
      <c r="K146" s="39"/>
      <c r="L146" s="43"/>
      <c r="M146" s="228"/>
      <c r="N146" s="229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153</v>
      </c>
      <c r="AU146" s="16" t="s">
        <v>85</v>
      </c>
    </row>
    <row r="147" s="2" customFormat="1" ht="37.8" customHeight="1">
      <c r="A147" s="37"/>
      <c r="B147" s="38"/>
      <c r="C147" s="212" t="s">
        <v>226</v>
      </c>
      <c r="D147" s="212" t="s">
        <v>137</v>
      </c>
      <c r="E147" s="213" t="s">
        <v>227</v>
      </c>
      <c r="F147" s="214" t="s">
        <v>228</v>
      </c>
      <c r="G147" s="215" t="s">
        <v>222</v>
      </c>
      <c r="H147" s="216">
        <v>1</v>
      </c>
      <c r="I147" s="217"/>
      <c r="J147" s="218">
        <f>ROUND(I147*H147,2)</f>
        <v>0</v>
      </c>
      <c r="K147" s="214" t="s">
        <v>19</v>
      </c>
      <c r="L147" s="43"/>
      <c r="M147" s="219" t="s">
        <v>19</v>
      </c>
      <c r="N147" s="220" t="s">
        <v>48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223</v>
      </c>
      <c r="AT147" s="223" t="s">
        <v>137</v>
      </c>
      <c r="AU147" s="223" t="s">
        <v>85</v>
      </c>
      <c r="AY147" s="16" t="s">
        <v>135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142</v>
      </c>
      <c r="BK147" s="224">
        <f>ROUND(I147*H147,2)</f>
        <v>0</v>
      </c>
      <c r="BL147" s="16" t="s">
        <v>223</v>
      </c>
      <c r="BM147" s="223" t="s">
        <v>497</v>
      </c>
    </row>
    <row r="148" s="2" customFormat="1">
      <c r="A148" s="37"/>
      <c r="B148" s="38"/>
      <c r="C148" s="39"/>
      <c r="D148" s="232" t="s">
        <v>153</v>
      </c>
      <c r="E148" s="39"/>
      <c r="F148" s="242" t="s">
        <v>498</v>
      </c>
      <c r="G148" s="39"/>
      <c r="H148" s="39"/>
      <c r="I148" s="227"/>
      <c r="J148" s="39"/>
      <c r="K148" s="39"/>
      <c r="L148" s="43"/>
      <c r="M148" s="228"/>
      <c r="N148" s="229"/>
      <c r="O148" s="84"/>
      <c r="P148" s="84"/>
      <c r="Q148" s="84"/>
      <c r="R148" s="84"/>
      <c r="S148" s="84"/>
      <c r="T148" s="85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153</v>
      </c>
      <c r="AU148" s="16" t="s">
        <v>85</v>
      </c>
    </row>
    <row r="149" s="2" customFormat="1" ht="21.75" customHeight="1">
      <c r="A149" s="37"/>
      <c r="B149" s="38"/>
      <c r="C149" s="254" t="s">
        <v>231</v>
      </c>
      <c r="D149" s="254" t="s">
        <v>232</v>
      </c>
      <c r="E149" s="255" t="s">
        <v>233</v>
      </c>
      <c r="F149" s="256" t="s">
        <v>234</v>
      </c>
      <c r="G149" s="257" t="s">
        <v>235</v>
      </c>
      <c r="H149" s="258">
        <v>22</v>
      </c>
      <c r="I149" s="259"/>
      <c r="J149" s="260">
        <f>ROUND(I149*H149,2)</f>
        <v>0</v>
      </c>
      <c r="K149" s="256" t="s">
        <v>19</v>
      </c>
      <c r="L149" s="261"/>
      <c r="M149" s="262" t="s">
        <v>19</v>
      </c>
      <c r="N149" s="263" t="s">
        <v>48</v>
      </c>
      <c r="O149" s="84"/>
      <c r="P149" s="221">
        <f>O149*H149</f>
        <v>0</v>
      </c>
      <c r="Q149" s="221">
        <v>0.001</v>
      </c>
      <c r="R149" s="221">
        <f>Q149*H149</f>
        <v>0.021999999999999999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236</v>
      </c>
      <c r="AT149" s="223" t="s">
        <v>232</v>
      </c>
      <c r="AU149" s="223" t="s">
        <v>85</v>
      </c>
      <c r="AY149" s="16" t="s">
        <v>135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142</v>
      </c>
      <c r="BK149" s="224">
        <f>ROUND(I149*H149,2)</f>
        <v>0</v>
      </c>
      <c r="BL149" s="16" t="s">
        <v>223</v>
      </c>
      <c r="BM149" s="223" t="s">
        <v>499</v>
      </c>
    </row>
    <row r="150" s="2" customFormat="1">
      <c r="A150" s="37"/>
      <c r="B150" s="38"/>
      <c r="C150" s="39"/>
      <c r="D150" s="232" t="s">
        <v>153</v>
      </c>
      <c r="E150" s="39"/>
      <c r="F150" s="242" t="s">
        <v>500</v>
      </c>
      <c r="G150" s="39"/>
      <c r="H150" s="39"/>
      <c r="I150" s="227"/>
      <c r="J150" s="39"/>
      <c r="K150" s="39"/>
      <c r="L150" s="43"/>
      <c r="M150" s="228"/>
      <c r="N150" s="229"/>
      <c r="O150" s="84"/>
      <c r="P150" s="84"/>
      <c r="Q150" s="84"/>
      <c r="R150" s="84"/>
      <c r="S150" s="84"/>
      <c r="T150" s="85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153</v>
      </c>
      <c r="AU150" s="16" t="s">
        <v>85</v>
      </c>
    </row>
    <row r="151" s="2" customFormat="1" ht="24.15" customHeight="1">
      <c r="A151" s="37"/>
      <c r="B151" s="38"/>
      <c r="C151" s="254" t="s">
        <v>223</v>
      </c>
      <c r="D151" s="254" t="s">
        <v>232</v>
      </c>
      <c r="E151" s="255" t="s">
        <v>501</v>
      </c>
      <c r="F151" s="256" t="s">
        <v>502</v>
      </c>
      <c r="G151" s="257" t="s">
        <v>266</v>
      </c>
      <c r="H151" s="258">
        <v>1</v>
      </c>
      <c r="I151" s="259"/>
      <c r="J151" s="260">
        <f>ROUND(I151*H151,2)</f>
        <v>0</v>
      </c>
      <c r="K151" s="256" t="s">
        <v>19</v>
      </c>
      <c r="L151" s="261"/>
      <c r="M151" s="262" t="s">
        <v>19</v>
      </c>
      <c r="N151" s="263" t="s">
        <v>48</v>
      </c>
      <c r="O151" s="84"/>
      <c r="P151" s="221">
        <f>O151*H151</f>
        <v>0</v>
      </c>
      <c r="Q151" s="221">
        <v>0.02</v>
      </c>
      <c r="R151" s="221">
        <f>Q151*H151</f>
        <v>0.02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85</v>
      </c>
      <c r="AT151" s="223" t="s">
        <v>232</v>
      </c>
      <c r="AU151" s="223" t="s">
        <v>85</v>
      </c>
      <c r="AY151" s="16" t="s">
        <v>135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142</v>
      </c>
      <c r="BK151" s="224">
        <f>ROUND(I151*H151,2)</f>
        <v>0</v>
      </c>
      <c r="BL151" s="16" t="s">
        <v>82</v>
      </c>
      <c r="BM151" s="223" t="s">
        <v>503</v>
      </c>
    </row>
    <row r="152" s="2" customFormat="1" ht="16.5" customHeight="1">
      <c r="A152" s="37"/>
      <c r="B152" s="38"/>
      <c r="C152" s="254" t="s">
        <v>246</v>
      </c>
      <c r="D152" s="254" t="s">
        <v>232</v>
      </c>
      <c r="E152" s="255" t="s">
        <v>253</v>
      </c>
      <c r="F152" s="256" t="s">
        <v>504</v>
      </c>
      <c r="G152" s="257" t="s">
        <v>235</v>
      </c>
      <c r="H152" s="258">
        <v>2</v>
      </c>
      <c r="I152" s="259"/>
      <c r="J152" s="260">
        <f>ROUND(I152*H152,2)</f>
        <v>0</v>
      </c>
      <c r="K152" s="256" t="s">
        <v>19</v>
      </c>
      <c r="L152" s="261"/>
      <c r="M152" s="262" t="s">
        <v>19</v>
      </c>
      <c r="N152" s="263" t="s">
        <v>48</v>
      </c>
      <c r="O152" s="84"/>
      <c r="P152" s="221">
        <f>O152*H152</f>
        <v>0</v>
      </c>
      <c r="Q152" s="221">
        <v>0.001</v>
      </c>
      <c r="R152" s="221">
        <f>Q152*H152</f>
        <v>0.002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236</v>
      </c>
      <c r="AT152" s="223" t="s">
        <v>232</v>
      </c>
      <c r="AU152" s="223" t="s">
        <v>85</v>
      </c>
      <c r="AY152" s="16" t="s">
        <v>135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142</v>
      </c>
      <c r="BK152" s="224">
        <f>ROUND(I152*H152,2)</f>
        <v>0</v>
      </c>
      <c r="BL152" s="16" t="s">
        <v>223</v>
      </c>
      <c r="BM152" s="223" t="s">
        <v>505</v>
      </c>
    </row>
    <row r="153" s="2" customFormat="1">
      <c r="A153" s="37"/>
      <c r="B153" s="38"/>
      <c r="C153" s="39"/>
      <c r="D153" s="232" t="s">
        <v>153</v>
      </c>
      <c r="E153" s="39"/>
      <c r="F153" s="242" t="s">
        <v>506</v>
      </c>
      <c r="G153" s="39"/>
      <c r="H153" s="39"/>
      <c r="I153" s="227"/>
      <c r="J153" s="39"/>
      <c r="K153" s="39"/>
      <c r="L153" s="43"/>
      <c r="M153" s="228"/>
      <c r="N153" s="229"/>
      <c r="O153" s="84"/>
      <c r="P153" s="84"/>
      <c r="Q153" s="84"/>
      <c r="R153" s="84"/>
      <c r="S153" s="84"/>
      <c r="T153" s="85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153</v>
      </c>
      <c r="AU153" s="16" t="s">
        <v>85</v>
      </c>
    </row>
    <row r="154" s="2" customFormat="1" ht="37.8" customHeight="1">
      <c r="A154" s="37"/>
      <c r="B154" s="38"/>
      <c r="C154" s="212" t="s">
        <v>252</v>
      </c>
      <c r="D154" s="212" t="s">
        <v>137</v>
      </c>
      <c r="E154" s="213" t="s">
        <v>269</v>
      </c>
      <c r="F154" s="214" t="s">
        <v>270</v>
      </c>
      <c r="G154" s="215" t="s">
        <v>222</v>
      </c>
      <c r="H154" s="216">
        <v>1</v>
      </c>
      <c r="I154" s="217"/>
      <c r="J154" s="218">
        <f>ROUND(I154*H154,2)</f>
        <v>0</v>
      </c>
      <c r="K154" s="214" t="s">
        <v>19</v>
      </c>
      <c r="L154" s="43"/>
      <c r="M154" s="219" t="s">
        <v>19</v>
      </c>
      <c r="N154" s="220" t="s">
        <v>48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223</v>
      </c>
      <c r="AT154" s="223" t="s">
        <v>137</v>
      </c>
      <c r="AU154" s="223" t="s">
        <v>85</v>
      </c>
      <c r="AY154" s="16" t="s">
        <v>135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142</v>
      </c>
      <c r="BK154" s="224">
        <f>ROUND(I154*H154,2)</f>
        <v>0</v>
      </c>
      <c r="BL154" s="16" t="s">
        <v>223</v>
      </c>
      <c r="BM154" s="223" t="s">
        <v>507</v>
      </c>
    </row>
    <row r="155" s="2" customFormat="1">
      <c r="A155" s="37"/>
      <c r="B155" s="38"/>
      <c r="C155" s="39"/>
      <c r="D155" s="232" t="s">
        <v>153</v>
      </c>
      <c r="E155" s="39"/>
      <c r="F155" s="242" t="s">
        <v>508</v>
      </c>
      <c r="G155" s="39"/>
      <c r="H155" s="39"/>
      <c r="I155" s="227"/>
      <c r="J155" s="39"/>
      <c r="K155" s="39"/>
      <c r="L155" s="43"/>
      <c r="M155" s="228"/>
      <c r="N155" s="229"/>
      <c r="O155" s="84"/>
      <c r="P155" s="84"/>
      <c r="Q155" s="84"/>
      <c r="R155" s="84"/>
      <c r="S155" s="84"/>
      <c r="T155" s="85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153</v>
      </c>
      <c r="AU155" s="16" t="s">
        <v>85</v>
      </c>
    </row>
    <row r="156" s="2" customFormat="1" ht="33" customHeight="1">
      <c r="A156" s="37"/>
      <c r="B156" s="38"/>
      <c r="C156" s="212" t="s">
        <v>259</v>
      </c>
      <c r="D156" s="212" t="s">
        <v>137</v>
      </c>
      <c r="E156" s="213" t="s">
        <v>274</v>
      </c>
      <c r="F156" s="214" t="s">
        <v>275</v>
      </c>
      <c r="G156" s="215" t="s">
        <v>222</v>
      </c>
      <c r="H156" s="216">
        <v>1</v>
      </c>
      <c r="I156" s="217"/>
      <c r="J156" s="218">
        <f>ROUND(I156*H156,2)</f>
        <v>0</v>
      </c>
      <c r="K156" s="214" t="s">
        <v>19</v>
      </c>
      <c r="L156" s="43"/>
      <c r="M156" s="219" t="s">
        <v>19</v>
      </c>
      <c r="N156" s="220" t="s">
        <v>48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223</v>
      </c>
      <c r="AT156" s="223" t="s">
        <v>137</v>
      </c>
      <c r="AU156" s="223" t="s">
        <v>85</v>
      </c>
      <c r="AY156" s="16" t="s">
        <v>135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142</v>
      </c>
      <c r="BK156" s="224">
        <f>ROUND(I156*H156,2)</f>
        <v>0</v>
      </c>
      <c r="BL156" s="16" t="s">
        <v>223</v>
      </c>
      <c r="BM156" s="223" t="s">
        <v>509</v>
      </c>
    </row>
    <row r="157" s="2" customFormat="1">
      <c r="A157" s="37"/>
      <c r="B157" s="38"/>
      <c r="C157" s="39"/>
      <c r="D157" s="232" t="s">
        <v>153</v>
      </c>
      <c r="E157" s="39"/>
      <c r="F157" s="242" t="s">
        <v>510</v>
      </c>
      <c r="G157" s="39"/>
      <c r="H157" s="39"/>
      <c r="I157" s="227"/>
      <c r="J157" s="39"/>
      <c r="K157" s="39"/>
      <c r="L157" s="43"/>
      <c r="M157" s="228"/>
      <c r="N157" s="229"/>
      <c r="O157" s="84"/>
      <c r="P157" s="84"/>
      <c r="Q157" s="84"/>
      <c r="R157" s="84"/>
      <c r="S157" s="84"/>
      <c r="T157" s="85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153</v>
      </c>
      <c r="AU157" s="16" t="s">
        <v>85</v>
      </c>
    </row>
    <row r="158" s="2" customFormat="1" ht="16.5" customHeight="1">
      <c r="A158" s="37"/>
      <c r="B158" s="38"/>
      <c r="C158" s="254" t="s">
        <v>263</v>
      </c>
      <c r="D158" s="254" t="s">
        <v>232</v>
      </c>
      <c r="E158" s="255" t="s">
        <v>511</v>
      </c>
      <c r="F158" s="256" t="s">
        <v>512</v>
      </c>
      <c r="G158" s="257" t="s">
        <v>266</v>
      </c>
      <c r="H158" s="258">
        <v>1</v>
      </c>
      <c r="I158" s="259"/>
      <c r="J158" s="260">
        <f>ROUND(I158*H158,2)</f>
        <v>0</v>
      </c>
      <c r="K158" s="256" t="s">
        <v>19</v>
      </c>
      <c r="L158" s="261"/>
      <c r="M158" s="262" t="s">
        <v>19</v>
      </c>
      <c r="N158" s="263" t="s">
        <v>48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85</v>
      </c>
      <c r="AT158" s="223" t="s">
        <v>232</v>
      </c>
      <c r="AU158" s="223" t="s">
        <v>85</v>
      </c>
      <c r="AY158" s="16" t="s">
        <v>135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142</v>
      </c>
      <c r="BK158" s="224">
        <f>ROUND(I158*H158,2)</f>
        <v>0</v>
      </c>
      <c r="BL158" s="16" t="s">
        <v>82</v>
      </c>
      <c r="BM158" s="223" t="s">
        <v>513</v>
      </c>
    </row>
    <row r="159" s="2" customFormat="1">
      <c r="A159" s="37"/>
      <c r="B159" s="38"/>
      <c r="C159" s="39"/>
      <c r="D159" s="232" t="s">
        <v>153</v>
      </c>
      <c r="E159" s="39"/>
      <c r="F159" s="242" t="s">
        <v>514</v>
      </c>
      <c r="G159" s="39"/>
      <c r="H159" s="39"/>
      <c r="I159" s="227"/>
      <c r="J159" s="39"/>
      <c r="K159" s="39"/>
      <c r="L159" s="43"/>
      <c r="M159" s="228"/>
      <c r="N159" s="229"/>
      <c r="O159" s="84"/>
      <c r="P159" s="84"/>
      <c r="Q159" s="84"/>
      <c r="R159" s="84"/>
      <c r="S159" s="84"/>
      <c r="T159" s="85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153</v>
      </c>
      <c r="AU159" s="16" t="s">
        <v>85</v>
      </c>
    </row>
    <row r="160" s="2" customFormat="1" ht="16.5" customHeight="1">
      <c r="A160" s="37"/>
      <c r="B160" s="38"/>
      <c r="C160" s="254" t="s">
        <v>7</v>
      </c>
      <c r="D160" s="254" t="s">
        <v>232</v>
      </c>
      <c r="E160" s="255" t="s">
        <v>515</v>
      </c>
      <c r="F160" s="256" t="s">
        <v>516</v>
      </c>
      <c r="G160" s="257" t="s">
        <v>266</v>
      </c>
      <c r="H160" s="258">
        <v>2</v>
      </c>
      <c r="I160" s="259"/>
      <c r="J160" s="260">
        <f>ROUND(I160*H160,2)</f>
        <v>0</v>
      </c>
      <c r="K160" s="256" t="s">
        <v>19</v>
      </c>
      <c r="L160" s="261"/>
      <c r="M160" s="262" t="s">
        <v>19</v>
      </c>
      <c r="N160" s="263" t="s">
        <v>48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85</v>
      </c>
      <c r="AT160" s="223" t="s">
        <v>232</v>
      </c>
      <c r="AU160" s="223" t="s">
        <v>85</v>
      </c>
      <c r="AY160" s="16" t="s">
        <v>135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142</v>
      </c>
      <c r="BK160" s="224">
        <f>ROUND(I160*H160,2)</f>
        <v>0</v>
      </c>
      <c r="BL160" s="16" t="s">
        <v>82</v>
      </c>
      <c r="BM160" s="223" t="s">
        <v>517</v>
      </c>
    </row>
    <row r="161" s="2" customFormat="1">
      <c r="A161" s="37"/>
      <c r="B161" s="38"/>
      <c r="C161" s="39"/>
      <c r="D161" s="232" t="s">
        <v>153</v>
      </c>
      <c r="E161" s="39"/>
      <c r="F161" s="242" t="s">
        <v>518</v>
      </c>
      <c r="G161" s="39"/>
      <c r="H161" s="39"/>
      <c r="I161" s="227"/>
      <c r="J161" s="39"/>
      <c r="K161" s="39"/>
      <c r="L161" s="43"/>
      <c r="M161" s="228"/>
      <c r="N161" s="229"/>
      <c r="O161" s="84"/>
      <c r="P161" s="84"/>
      <c r="Q161" s="84"/>
      <c r="R161" s="84"/>
      <c r="S161" s="84"/>
      <c r="T161" s="85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153</v>
      </c>
      <c r="AU161" s="16" t="s">
        <v>85</v>
      </c>
    </row>
    <row r="162" s="2" customFormat="1" ht="16.5" customHeight="1">
      <c r="A162" s="37"/>
      <c r="B162" s="38"/>
      <c r="C162" s="254" t="s">
        <v>273</v>
      </c>
      <c r="D162" s="254" t="s">
        <v>232</v>
      </c>
      <c r="E162" s="255" t="s">
        <v>519</v>
      </c>
      <c r="F162" s="256" t="s">
        <v>520</v>
      </c>
      <c r="G162" s="257" t="s">
        <v>266</v>
      </c>
      <c r="H162" s="258">
        <v>1</v>
      </c>
      <c r="I162" s="259"/>
      <c r="J162" s="260">
        <f>ROUND(I162*H162,2)</f>
        <v>0</v>
      </c>
      <c r="K162" s="256" t="s">
        <v>19</v>
      </c>
      <c r="L162" s="261"/>
      <c r="M162" s="262" t="s">
        <v>19</v>
      </c>
      <c r="N162" s="263" t="s">
        <v>48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85</v>
      </c>
      <c r="AT162" s="223" t="s">
        <v>232</v>
      </c>
      <c r="AU162" s="223" t="s">
        <v>85</v>
      </c>
      <c r="AY162" s="16" t="s">
        <v>135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142</v>
      </c>
      <c r="BK162" s="224">
        <f>ROUND(I162*H162,2)</f>
        <v>0</v>
      </c>
      <c r="BL162" s="16" t="s">
        <v>82</v>
      </c>
      <c r="BM162" s="223" t="s">
        <v>521</v>
      </c>
    </row>
    <row r="163" s="2" customFormat="1">
      <c r="A163" s="37"/>
      <c r="B163" s="38"/>
      <c r="C163" s="39"/>
      <c r="D163" s="232" t="s">
        <v>153</v>
      </c>
      <c r="E163" s="39"/>
      <c r="F163" s="242" t="s">
        <v>522</v>
      </c>
      <c r="G163" s="39"/>
      <c r="H163" s="39"/>
      <c r="I163" s="227"/>
      <c r="J163" s="39"/>
      <c r="K163" s="39"/>
      <c r="L163" s="43"/>
      <c r="M163" s="228"/>
      <c r="N163" s="229"/>
      <c r="O163" s="84"/>
      <c r="P163" s="84"/>
      <c r="Q163" s="84"/>
      <c r="R163" s="84"/>
      <c r="S163" s="84"/>
      <c r="T163" s="85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153</v>
      </c>
      <c r="AU163" s="16" t="s">
        <v>85</v>
      </c>
    </row>
    <row r="164" s="2" customFormat="1" ht="16.5" customHeight="1">
      <c r="A164" s="37"/>
      <c r="B164" s="38"/>
      <c r="C164" s="254" t="s">
        <v>278</v>
      </c>
      <c r="D164" s="254" t="s">
        <v>232</v>
      </c>
      <c r="E164" s="255" t="s">
        <v>523</v>
      </c>
      <c r="F164" s="256" t="s">
        <v>524</v>
      </c>
      <c r="G164" s="257" t="s">
        <v>266</v>
      </c>
      <c r="H164" s="258">
        <v>1</v>
      </c>
      <c r="I164" s="259"/>
      <c r="J164" s="260">
        <f>ROUND(I164*H164,2)</f>
        <v>0</v>
      </c>
      <c r="K164" s="256" t="s">
        <v>19</v>
      </c>
      <c r="L164" s="261"/>
      <c r="M164" s="262" t="s">
        <v>19</v>
      </c>
      <c r="N164" s="263" t="s">
        <v>48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85</v>
      </c>
      <c r="AT164" s="223" t="s">
        <v>232</v>
      </c>
      <c r="AU164" s="223" t="s">
        <v>85</v>
      </c>
      <c r="AY164" s="16" t="s">
        <v>135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142</v>
      </c>
      <c r="BK164" s="224">
        <f>ROUND(I164*H164,2)</f>
        <v>0</v>
      </c>
      <c r="BL164" s="16" t="s">
        <v>82</v>
      </c>
      <c r="BM164" s="223" t="s">
        <v>525</v>
      </c>
    </row>
    <row r="165" s="2" customFormat="1">
      <c r="A165" s="37"/>
      <c r="B165" s="38"/>
      <c r="C165" s="39"/>
      <c r="D165" s="232" t="s">
        <v>153</v>
      </c>
      <c r="E165" s="39"/>
      <c r="F165" s="242" t="s">
        <v>526</v>
      </c>
      <c r="G165" s="39"/>
      <c r="H165" s="39"/>
      <c r="I165" s="227"/>
      <c r="J165" s="39"/>
      <c r="K165" s="39"/>
      <c r="L165" s="43"/>
      <c r="M165" s="228"/>
      <c r="N165" s="229"/>
      <c r="O165" s="84"/>
      <c r="P165" s="84"/>
      <c r="Q165" s="84"/>
      <c r="R165" s="84"/>
      <c r="S165" s="84"/>
      <c r="T165" s="85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153</v>
      </c>
      <c r="AU165" s="16" t="s">
        <v>85</v>
      </c>
    </row>
    <row r="166" s="2" customFormat="1" ht="16.5" customHeight="1">
      <c r="A166" s="37"/>
      <c r="B166" s="38"/>
      <c r="C166" s="254" t="s">
        <v>281</v>
      </c>
      <c r="D166" s="254" t="s">
        <v>232</v>
      </c>
      <c r="E166" s="255" t="s">
        <v>527</v>
      </c>
      <c r="F166" s="256" t="s">
        <v>528</v>
      </c>
      <c r="G166" s="257" t="s">
        <v>266</v>
      </c>
      <c r="H166" s="258">
        <v>1</v>
      </c>
      <c r="I166" s="259"/>
      <c r="J166" s="260">
        <f>ROUND(I166*H166,2)</f>
        <v>0</v>
      </c>
      <c r="K166" s="256" t="s">
        <v>19</v>
      </c>
      <c r="L166" s="261"/>
      <c r="M166" s="262" t="s">
        <v>19</v>
      </c>
      <c r="N166" s="263" t="s">
        <v>48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85</v>
      </c>
      <c r="AT166" s="223" t="s">
        <v>232</v>
      </c>
      <c r="AU166" s="223" t="s">
        <v>85</v>
      </c>
      <c r="AY166" s="16" t="s">
        <v>135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142</v>
      </c>
      <c r="BK166" s="224">
        <f>ROUND(I166*H166,2)</f>
        <v>0</v>
      </c>
      <c r="BL166" s="16" t="s">
        <v>82</v>
      </c>
      <c r="BM166" s="223" t="s">
        <v>529</v>
      </c>
    </row>
    <row r="167" s="2" customFormat="1">
      <c r="A167" s="37"/>
      <c r="B167" s="38"/>
      <c r="C167" s="39"/>
      <c r="D167" s="232" t="s">
        <v>153</v>
      </c>
      <c r="E167" s="39"/>
      <c r="F167" s="242" t="s">
        <v>530</v>
      </c>
      <c r="G167" s="39"/>
      <c r="H167" s="39"/>
      <c r="I167" s="227"/>
      <c r="J167" s="39"/>
      <c r="K167" s="39"/>
      <c r="L167" s="43"/>
      <c r="M167" s="228"/>
      <c r="N167" s="229"/>
      <c r="O167" s="84"/>
      <c r="P167" s="84"/>
      <c r="Q167" s="84"/>
      <c r="R167" s="84"/>
      <c r="S167" s="84"/>
      <c r="T167" s="85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153</v>
      </c>
      <c r="AU167" s="16" t="s">
        <v>85</v>
      </c>
    </row>
    <row r="168" s="2" customFormat="1" ht="16.5" customHeight="1">
      <c r="A168" s="37"/>
      <c r="B168" s="38"/>
      <c r="C168" s="254" t="s">
        <v>287</v>
      </c>
      <c r="D168" s="254" t="s">
        <v>232</v>
      </c>
      <c r="E168" s="255" t="s">
        <v>531</v>
      </c>
      <c r="F168" s="256" t="s">
        <v>532</v>
      </c>
      <c r="G168" s="257" t="s">
        <v>266</v>
      </c>
      <c r="H168" s="258">
        <v>1</v>
      </c>
      <c r="I168" s="259"/>
      <c r="J168" s="260">
        <f>ROUND(I168*H168,2)</f>
        <v>0</v>
      </c>
      <c r="K168" s="256" t="s">
        <v>19</v>
      </c>
      <c r="L168" s="261"/>
      <c r="M168" s="262" t="s">
        <v>19</v>
      </c>
      <c r="N168" s="263" t="s">
        <v>48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85</v>
      </c>
      <c r="AT168" s="223" t="s">
        <v>232</v>
      </c>
      <c r="AU168" s="223" t="s">
        <v>85</v>
      </c>
      <c r="AY168" s="16" t="s">
        <v>135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142</v>
      </c>
      <c r="BK168" s="224">
        <f>ROUND(I168*H168,2)</f>
        <v>0</v>
      </c>
      <c r="BL168" s="16" t="s">
        <v>82</v>
      </c>
      <c r="BM168" s="223" t="s">
        <v>533</v>
      </c>
    </row>
    <row r="169" s="2" customFormat="1">
      <c r="A169" s="37"/>
      <c r="B169" s="38"/>
      <c r="C169" s="39"/>
      <c r="D169" s="232" t="s">
        <v>153</v>
      </c>
      <c r="E169" s="39"/>
      <c r="F169" s="242" t="s">
        <v>534</v>
      </c>
      <c r="G169" s="39"/>
      <c r="H169" s="39"/>
      <c r="I169" s="227"/>
      <c r="J169" s="39"/>
      <c r="K169" s="39"/>
      <c r="L169" s="43"/>
      <c r="M169" s="228"/>
      <c r="N169" s="229"/>
      <c r="O169" s="84"/>
      <c r="P169" s="84"/>
      <c r="Q169" s="84"/>
      <c r="R169" s="84"/>
      <c r="S169" s="84"/>
      <c r="T169" s="85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153</v>
      </c>
      <c r="AU169" s="16" t="s">
        <v>85</v>
      </c>
    </row>
    <row r="170" s="2" customFormat="1" ht="21.75" customHeight="1">
      <c r="A170" s="37"/>
      <c r="B170" s="38"/>
      <c r="C170" s="254" t="s">
        <v>292</v>
      </c>
      <c r="D170" s="254" t="s">
        <v>232</v>
      </c>
      <c r="E170" s="255" t="s">
        <v>535</v>
      </c>
      <c r="F170" s="256" t="s">
        <v>536</v>
      </c>
      <c r="G170" s="257" t="s">
        <v>235</v>
      </c>
      <c r="H170" s="258">
        <v>300</v>
      </c>
      <c r="I170" s="259"/>
      <c r="J170" s="260">
        <f>ROUND(I170*H170,2)</f>
        <v>0</v>
      </c>
      <c r="K170" s="256" t="s">
        <v>19</v>
      </c>
      <c r="L170" s="261"/>
      <c r="M170" s="262" t="s">
        <v>19</v>
      </c>
      <c r="N170" s="263" t="s">
        <v>48</v>
      </c>
      <c r="O170" s="84"/>
      <c r="P170" s="221">
        <f>O170*H170</f>
        <v>0</v>
      </c>
      <c r="Q170" s="221">
        <v>0.001</v>
      </c>
      <c r="R170" s="221">
        <f>Q170*H170</f>
        <v>0.29999999999999999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85</v>
      </c>
      <c r="AT170" s="223" t="s">
        <v>232</v>
      </c>
      <c r="AU170" s="223" t="s">
        <v>85</v>
      </c>
      <c r="AY170" s="16" t="s">
        <v>135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142</v>
      </c>
      <c r="BK170" s="224">
        <f>ROUND(I170*H170,2)</f>
        <v>0</v>
      </c>
      <c r="BL170" s="16" t="s">
        <v>82</v>
      </c>
      <c r="BM170" s="223" t="s">
        <v>537</v>
      </c>
    </row>
    <row r="171" s="2" customFormat="1">
      <c r="A171" s="37"/>
      <c r="B171" s="38"/>
      <c r="C171" s="39"/>
      <c r="D171" s="232" t="s">
        <v>153</v>
      </c>
      <c r="E171" s="39"/>
      <c r="F171" s="242" t="s">
        <v>538</v>
      </c>
      <c r="G171" s="39"/>
      <c r="H171" s="39"/>
      <c r="I171" s="227"/>
      <c r="J171" s="39"/>
      <c r="K171" s="39"/>
      <c r="L171" s="43"/>
      <c r="M171" s="228"/>
      <c r="N171" s="229"/>
      <c r="O171" s="84"/>
      <c r="P171" s="84"/>
      <c r="Q171" s="84"/>
      <c r="R171" s="84"/>
      <c r="S171" s="84"/>
      <c r="T171" s="85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153</v>
      </c>
      <c r="AU171" s="16" t="s">
        <v>85</v>
      </c>
    </row>
    <row r="172" s="2" customFormat="1" ht="16.5" customHeight="1">
      <c r="A172" s="37"/>
      <c r="B172" s="38"/>
      <c r="C172" s="254" t="s">
        <v>297</v>
      </c>
      <c r="D172" s="254" t="s">
        <v>232</v>
      </c>
      <c r="E172" s="255" t="s">
        <v>539</v>
      </c>
      <c r="F172" s="256" t="s">
        <v>540</v>
      </c>
      <c r="G172" s="257" t="s">
        <v>235</v>
      </c>
      <c r="H172" s="258">
        <v>175</v>
      </c>
      <c r="I172" s="259"/>
      <c r="J172" s="260">
        <f>ROUND(I172*H172,2)</f>
        <v>0</v>
      </c>
      <c r="K172" s="256" t="s">
        <v>19</v>
      </c>
      <c r="L172" s="261"/>
      <c r="M172" s="262" t="s">
        <v>19</v>
      </c>
      <c r="N172" s="263" t="s">
        <v>48</v>
      </c>
      <c r="O172" s="84"/>
      <c r="P172" s="221">
        <f>O172*H172</f>
        <v>0</v>
      </c>
      <c r="Q172" s="221">
        <v>0.001</v>
      </c>
      <c r="R172" s="221">
        <f>Q172*H172</f>
        <v>0.17500000000000002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85</v>
      </c>
      <c r="AT172" s="223" t="s">
        <v>232</v>
      </c>
      <c r="AU172" s="223" t="s">
        <v>85</v>
      </c>
      <c r="AY172" s="16" t="s">
        <v>135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142</v>
      </c>
      <c r="BK172" s="224">
        <f>ROUND(I172*H172,2)</f>
        <v>0</v>
      </c>
      <c r="BL172" s="16" t="s">
        <v>82</v>
      </c>
      <c r="BM172" s="223" t="s">
        <v>541</v>
      </c>
    </row>
    <row r="173" s="2" customFormat="1">
      <c r="A173" s="37"/>
      <c r="B173" s="38"/>
      <c r="C173" s="39"/>
      <c r="D173" s="232" t="s">
        <v>153</v>
      </c>
      <c r="E173" s="39"/>
      <c r="F173" s="242" t="s">
        <v>542</v>
      </c>
      <c r="G173" s="39"/>
      <c r="H173" s="39"/>
      <c r="I173" s="227"/>
      <c r="J173" s="39"/>
      <c r="K173" s="39"/>
      <c r="L173" s="43"/>
      <c r="M173" s="228"/>
      <c r="N173" s="229"/>
      <c r="O173" s="84"/>
      <c r="P173" s="84"/>
      <c r="Q173" s="84"/>
      <c r="R173" s="84"/>
      <c r="S173" s="84"/>
      <c r="T173" s="85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153</v>
      </c>
      <c r="AU173" s="16" t="s">
        <v>85</v>
      </c>
    </row>
    <row r="174" s="2" customFormat="1" ht="16.5" customHeight="1">
      <c r="A174" s="37"/>
      <c r="B174" s="38"/>
      <c r="C174" s="254" t="s">
        <v>305</v>
      </c>
      <c r="D174" s="254" t="s">
        <v>232</v>
      </c>
      <c r="E174" s="255" t="s">
        <v>543</v>
      </c>
      <c r="F174" s="256" t="s">
        <v>544</v>
      </c>
      <c r="G174" s="257" t="s">
        <v>235</v>
      </c>
      <c r="H174" s="258">
        <v>180</v>
      </c>
      <c r="I174" s="259"/>
      <c r="J174" s="260">
        <f>ROUND(I174*H174,2)</f>
        <v>0</v>
      </c>
      <c r="K174" s="256" t="s">
        <v>19</v>
      </c>
      <c r="L174" s="261"/>
      <c r="M174" s="262" t="s">
        <v>19</v>
      </c>
      <c r="N174" s="263" t="s">
        <v>48</v>
      </c>
      <c r="O174" s="84"/>
      <c r="P174" s="221">
        <f>O174*H174</f>
        <v>0</v>
      </c>
      <c r="Q174" s="221">
        <v>0.001</v>
      </c>
      <c r="R174" s="221">
        <f>Q174*H174</f>
        <v>0.17999999999999999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85</v>
      </c>
      <c r="AT174" s="223" t="s">
        <v>232</v>
      </c>
      <c r="AU174" s="223" t="s">
        <v>85</v>
      </c>
      <c r="AY174" s="16" t="s">
        <v>135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142</v>
      </c>
      <c r="BK174" s="224">
        <f>ROUND(I174*H174,2)</f>
        <v>0</v>
      </c>
      <c r="BL174" s="16" t="s">
        <v>82</v>
      </c>
      <c r="BM174" s="223" t="s">
        <v>545</v>
      </c>
    </row>
    <row r="175" s="2" customFormat="1">
      <c r="A175" s="37"/>
      <c r="B175" s="38"/>
      <c r="C175" s="39"/>
      <c r="D175" s="232" t="s">
        <v>153</v>
      </c>
      <c r="E175" s="39"/>
      <c r="F175" s="242" t="s">
        <v>546</v>
      </c>
      <c r="G175" s="39"/>
      <c r="H175" s="39"/>
      <c r="I175" s="227"/>
      <c r="J175" s="39"/>
      <c r="K175" s="39"/>
      <c r="L175" s="43"/>
      <c r="M175" s="228"/>
      <c r="N175" s="229"/>
      <c r="O175" s="84"/>
      <c r="P175" s="84"/>
      <c r="Q175" s="84"/>
      <c r="R175" s="84"/>
      <c r="S175" s="84"/>
      <c r="T175" s="85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153</v>
      </c>
      <c r="AU175" s="16" t="s">
        <v>85</v>
      </c>
    </row>
    <row r="176" s="2" customFormat="1" ht="16.5" customHeight="1">
      <c r="A176" s="37"/>
      <c r="B176" s="38"/>
      <c r="C176" s="254" t="s">
        <v>313</v>
      </c>
      <c r="D176" s="254" t="s">
        <v>232</v>
      </c>
      <c r="E176" s="255" t="s">
        <v>547</v>
      </c>
      <c r="F176" s="256" t="s">
        <v>548</v>
      </c>
      <c r="G176" s="257" t="s">
        <v>235</v>
      </c>
      <c r="H176" s="258">
        <v>10</v>
      </c>
      <c r="I176" s="259"/>
      <c r="J176" s="260">
        <f>ROUND(I176*H176,2)</f>
        <v>0</v>
      </c>
      <c r="K176" s="256" t="s">
        <v>19</v>
      </c>
      <c r="L176" s="261"/>
      <c r="M176" s="262" t="s">
        <v>19</v>
      </c>
      <c r="N176" s="263" t="s">
        <v>48</v>
      </c>
      <c r="O176" s="84"/>
      <c r="P176" s="221">
        <f>O176*H176</f>
        <v>0</v>
      </c>
      <c r="Q176" s="221">
        <v>0.001</v>
      </c>
      <c r="R176" s="221">
        <f>Q176*H176</f>
        <v>0.01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85</v>
      </c>
      <c r="AT176" s="223" t="s">
        <v>232</v>
      </c>
      <c r="AU176" s="223" t="s">
        <v>85</v>
      </c>
      <c r="AY176" s="16" t="s">
        <v>135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142</v>
      </c>
      <c r="BK176" s="224">
        <f>ROUND(I176*H176,2)</f>
        <v>0</v>
      </c>
      <c r="BL176" s="16" t="s">
        <v>82</v>
      </c>
      <c r="BM176" s="223" t="s">
        <v>549</v>
      </c>
    </row>
    <row r="177" s="2" customFormat="1">
      <c r="A177" s="37"/>
      <c r="B177" s="38"/>
      <c r="C177" s="39"/>
      <c r="D177" s="232" t="s">
        <v>153</v>
      </c>
      <c r="E177" s="39"/>
      <c r="F177" s="242" t="s">
        <v>550</v>
      </c>
      <c r="G177" s="39"/>
      <c r="H177" s="39"/>
      <c r="I177" s="227"/>
      <c r="J177" s="39"/>
      <c r="K177" s="39"/>
      <c r="L177" s="43"/>
      <c r="M177" s="228"/>
      <c r="N177" s="229"/>
      <c r="O177" s="84"/>
      <c r="P177" s="84"/>
      <c r="Q177" s="84"/>
      <c r="R177" s="84"/>
      <c r="S177" s="84"/>
      <c r="T177" s="85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153</v>
      </c>
      <c r="AU177" s="16" t="s">
        <v>85</v>
      </c>
    </row>
    <row r="178" s="13" customFormat="1">
      <c r="A178" s="13"/>
      <c r="B178" s="230"/>
      <c r="C178" s="231"/>
      <c r="D178" s="232" t="s">
        <v>146</v>
      </c>
      <c r="E178" s="233" t="s">
        <v>19</v>
      </c>
      <c r="F178" s="234" t="s">
        <v>551</v>
      </c>
      <c r="G178" s="231"/>
      <c r="H178" s="235">
        <v>10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146</v>
      </c>
      <c r="AU178" s="241" t="s">
        <v>85</v>
      </c>
      <c r="AV178" s="13" t="s">
        <v>85</v>
      </c>
      <c r="AW178" s="13" t="s">
        <v>36</v>
      </c>
      <c r="AX178" s="13" t="s">
        <v>82</v>
      </c>
      <c r="AY178" s="241" t="s">
        <v>135</v>
      </c>
    </row>
    <row r="179" s="2" customFormat="1" ht="16.5" customHeight="1">
      <c r="A179" s="37"/>
      <c r="B179" s="38"/>
      <c r="C179" s="254" t="s">
        <v>321</v>
      </c>
      <c r="D179" s="254" t="s">
        <v>232</v>
      </c>
      <c r="E179" s="255" t="s">
        <v>552</v>
      </c>
      <c r="F179" s="256" t="s">
        <v>553</v>
      </c>
      <c r="G179" s="257" t="s">
        <v>266</v>
      </c>
      <c r="H179" s="258">
        <v>2</v>
      </c>
      <c r="I179" s="259"/>
      <c r="J179" s="260">
        <f>ROUND(I179*H179,2)</f>
        <v>0</v>
      </c>
      <c r="K179" s="256" t="s">
        <v>19</v>
      </c>
      <c r="L179" s="261"/>
      <c r="M179" s="262" t="s">
        <v>19</v>
      </c>
      <c r="N179" s="263" t="s">
        <v>48</v>
      </c>
      <c r="O179" s="84"/>
      <c r="P179" s="221">
        <f>O179*H179</f>
        <v>0</v>
      </c>
      <c r="Q179" s="221">
        <v>0.001</v>
      </c>
      <c r="R179" s="221">
        <f>Q179*H179</f>
        <v>0.002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85</v>
      </c>
      <c r="AT179" s="223" t="s">
        <v>232</v>
      </c>
      <c r="AU179" s="223" t="s">
        <v>85</v>
      </c>
      <c r="AY179" s="16" t="s">
        <v>135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142</v>
      </c>
      <c r="BK179" s="224">
        <f>ROUND(I179*H179,2)</f>
        <v>0</v>
      </c>
      <c r="BL179" s="16" t="s">
        <v>82</v>
      </c>
      <c r="BM179" s="223" t="s">
        <v>554</v>
      </c>
    </row>
    <row r="180" s="2" customFormat="1">
      <c r="A180" s="37"/>
      <c r="B180" s="38"/>
      <c r="C180" s="39"/>
      <c r="D180" s="232" t="s">
        <v>153</v>
      </c>
      <c r="E180" s="39"/>
      <c r="F180" s="242" t="s">
        <v>555</v>
      </c>
      <c r="G180" s="39"/>
      <c r="H180" s="39"/>
      <c r="I180" s="227"/>
      <c r="J180" s="39"/>
      <c r="K180" s="39"/>
      <c r="L180" s="43"/>
      <c r="M180" s="228"/>
      <c r="N180" s="229"/>
      <c r="O180" s="84"/>
      <c r="P180" s="84"/>
      <c r="Q180" s="84"/>
      <c r="R180" s="84"/>
      <c r="S180" s="84"/>
      <c r="T180" s="85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153</v>
      </c>
      <c r="AU180" s="16" t="s">
        <v>85</v>
      </c>
    </row>
    <row r="181" s="2" customFormat="1" ht="16.5" customHeight="1">
      <c r="A181" s="37"/>
      <c r="B181" s="38"/>
      <c r="C181" s="254" t="s">
        <v>328</v>
      </c>
      <c r="D181" s="254" t="s">
        <v>232</v>
      </c>
      <c r="E181" s="255" t="s">
        <v>556</v>
      </c>
      <c r="F181" s="256" t="s">
        <v>557</v>
      </c>
      <c r="G181" s="257" t="s">
        <v>266</v>
      </c>
      <c r="H181" s="258">
        <v>1</v>
      </c>
      <c r="I181" s="259"/>
      <c r="J181" s="260">
        <f>ROUND(I181*H181,2)</f>
        <v>0</v>
      </c>
      <c r="K181" s="256" t="s">
        <v>19</v>
      </c>
      <c r="L181" s="261"/>
      <c r="M181" s="262" t="s">
        <v>19</v>
      </c>
      <c r="N181" s="263" t="s">
        <v>48</v>
      </c>
      <c r="O181" s="84"/>
      <c r="P181" s="221">
        <f>O181*H181</f>
        <v>0</v>
      </c>
      <c r="Q181" s="221">
        <v>0.001</v>
      </c>
      <c r="R181" s="221">
        <f>Q181*H181</f>
        <v>0.001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85</v>
      </c>
      <c r="AT181" s="223" t="s">
        <v>232</v>
      </c>
      <c r="AU181" s="223" t="s">
        <v>85</v>
      </c>
      <c r="AY181" s="16" t="s">
        <v>135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142</v>
      </c>
      <c r="BK181" s="224">
        <f>ROUND(I181*H181,2)</f>
        <v>0</v>
      </c>
      <c r="BL181" s="16" t="s">
        <v>82</v>
      </c>
      <c r="BM181" s="223" t="s">
        <v>558</v>
      </c>
    </row>
    <row r="182" s="2" customFormat="1">
      <c r="A182" s="37"/>
      <c r="B182" s="38"/>
      <c r="C182" s="39"/>
      <c r="D182" s="232" t="s">
        <v>153</v>
      </c>
      <c r="E182" s="39"/>
      <c r="F182" s="242" t="s">
        <v>559</v>
      </c>
      <c r="G182" s="39"/>
      <c r="H182" s="39"/>
      <c r="I182" s="227"/>
      <c r="J182" s="39"/>
      <c r="K182" s="39"/>
      <c r="L182" s="43"/>
      <c r="M182" s="228"/>
      <c r="N182" s="229"/>
      <c r="O182" s="84"/>
      <c r="P182" s="84"/>
      <c r="Q182" s="84"/>
      <c r="R182" s="84"/>
      <c r="S182" s="84"/>
      <c r="T182" s="85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153</v>
      </c>
      <c r="AU182" s="16" t="s">
        <v>85</v>
      </c>
    </row>
    <row r="183" s="2" customFormat="1" ht="16.5" customHeight="1">
      <c r="A183" s="37"/>
      <c r="B183" s="38"/>
      <c r="C183" s="254" t="s">
        <v>236</v>
      </c>
      <c r="D183" s="254" t="s">
        <v>232</v>
      </c>
      <c r="E183" s="255" t="s">
        <v>560</v>
      </c>
      <c r="F183" s="256" t="s">
        <v>561</v>
      </c>
      <c r="G183" s="257" t="s">
        <v>266</v>
      </c>
      <c r="H183" s="258">
        <v>2</v>
      </c>
      <c r="I183" s="259"/>
      <c r="J183" s="260">
        <f>ROUND(I183*H183,2)</f>
        <v>0</v>
      </c>
      <c r="K183" s="256" t="s">
        <v>19</v>
      </c>
      <c r="L183" s="261"/>
      <c r="M183" s="262" t="s">
        <v>19</v>
      </c>
      <c r="N183" s="263" t="s">
        <v>48</v>
      </c>
      <c r="O183" s="84"/>
      <c r="P183" s="221">
        <f>O183*H183</f>
        <v>0</v>
      </c>
      <c r="Q183" s="221">
        <v>0.001</v>
      </c>
      <c r="R183" s="221">
        <f>Q183*H183</f>
        <v>0.002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85</v>
      </c>
      <c r="AT183" s="223" t="s">
        <v>232</v>
      </c>
      <c r="AU183" s="223" t="s">
        <v>85</v>
      </c>
      <c r="AY183" s="16" t="s">
        <v>135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142</v>
      </c>
      <c r="BK183" s="224">
        <f>ROUND(I183*H183,2)</f>
        <v>0</v>
      </c>
      <c r="BL183" s="16" t="s">
        <v>82</v>
      </c>
      <c r="BM183" s="223" t="s">
        <v>562</v>
      </c>
    </row>
    <row r="184" s="2" customFormat="1">
      <c r="A184" s="37"/>
      <c r="B184" s="38"/>
      <c r="C184" s="39"/>
      <c r="D184" s="232" t="s">
        <v>153</v>
      </c>
      <c r="E184" s="39"/>
      <c r="F184" s="242" t="s">
        <v>563</v>
      </c>
      <c r="G184" s="39"/>
      <c r="H184" s="39"/>
      <c r="I184" s="227"/>
      <c r="J184" s="39"/>
      <c r="K184" s="39"/>
      <c r="L184" s="43"/>
      <c r="M184" s="228"/>
      <c r="N184" s="229"/>
      <c r="O184" s="84"/>
      <c r="P184" s="84"/>
      <c r="Q184" s="84"/>
      <c r="R184" s="84"/>
      <c r="S184" s="84"/>
      <c r="T184" s="85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153</v>
      </c>
      <c r="AU184" s="16" t="s">
        <v>85</v>
      </c>
    </row>
    <row r="185" s="2" customFormat="1" ht="16.5" customHeight="1">
      <c r="A185" s="37"/>
      <c r="B185" s="38"/>
      <c r="C185" s="254" t="s">
        <v>340</v>
      </c>
      <c r="D185" s="254" t="s">
        <v>232</v>
      </c>
      <c r="E185" s="255" t="s">
        <v>253</v>
      </c>
      <c r="F185" s="256" t="s">
        <v>504</v>
      </c>
      <c r="G185" s="257" t="s">
        <v>235</v>
      </c>
      <c r="H185" s="258">
        <v>73</v>
      </c>
      <c r="I185" s="259"/>
      <c r="J185" s="260">
        <f>ROUND(I185*H185,2)</f>
        <v>0</v>
      </c>
      <c r="K185" s="256" t="s">
        <v>19</v>
      </c>
      <c r="L185" s="261"/>
      <c r="M185" s="262" t="s">
        <v>19</v>
      </c>
      <c r="N185" s="263" t="s">
        <v>48</v>
      </c>
      <c r="O185" s="84"/>
      <c r="P185" s="221">
        <f>O185*H185</f>
        <v>0</v>
      </c>
      <c r="Q185" s="221">
        <v>0.001</v>
      </c>
      <c r="R185" s="221">
        <f>Q185*H185</f>
        <v>0.072999999999999995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236</v>
      </c>
      <c r="AT185" s="223" t="s">
        <v>232</v>
      </c>
      <c r="AU185" s="223" t="s">
        <v>85</v>
      </c>
      <c r="AY185" s="16" t="s">
        <v>135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142</v>
      </c>
      <c r="BK185" s="224">
        <f>ROUND(I185*H185,2)</f>
        <v>0</v>
      </c>
      <c r="BL185" s="16" t="s">
        <v>223</v>
      </c>
      <c r="BM185" s="223" t="s">
        <v>564</v>
      </c>
    </row>
    <row r="186" s="2" customFormat="1">
      <c r="A186" s="37"/>
      <c r="B186" s="38"/>
      <c r="C186" s="39"/>
      <c r="D186" s="232" t="s">
        <v>153</v>
      </c>
      <c r="E186" s="39"/>
      <c r="F186" s="242" t="s">
        <v>565</v>
      </c>
      <c r="G186" s="39"/>
      <c r="H186" s="39"/>
      <c r="I186" s="227"/>
      <c r="J186" s="39"/>
      <c r="K186" s="39"/>
      <c r="L186" s="43"/>
      <c r="M186" s="228"/>
      <c r="N186" s="229"/>
      <c r="O186" s="84"/>
      <c r="P186" s="84"/>
      <c r="Q186" s="84"/>
      <c r="R186" s="84"/>
      <c r="S186" s="84"/>
      <c r="T186" s="85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153</v>
      </c>
      <c r="AU186" s="16" t="s">
        <v>85</v>
      </c>
    </row>
    <row r="187" s="13" customFormat="1">
      <c r="A187" s="13"/>
      <c r="B187" s="230"/>
      <c r="C187" s="231"/>
      <c r="D187" s="232" t="s">
        <v>146</v>
      </c>
      <c r="E187" s="233" t="s">
        <v>19</v>
      </c>
      <c r="F187" s="234" t="s">
        <v>566</v>
      </c>
      <c r="G187" s="231"/>
      <c r="H187" s="235">
        <v>70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146</v>
      </c>
      <c r="AU187" s="241" t="s">
        <v>85</v>
      </c>
      <c r="AV187" s="13" t="s">
        <v>85</v>
      </c>
      <c r="AW187" s="13" t="s">
        <v>36</v>
      </c>
      <c r="AX187" s="13" t="s">
        <v>75</v>
      </c>
      <c r="AY187" s="241" t="s">
        <v>135</v>
      </c>
    </row>
    <row r="188" s="13" customFormat="1">
      <c r="A188" s="13"/>
      <c r="B188" s="230"/>
      <c r="C188" s="231"/>
      <c r="D188" s="232" t="s">
        <v>146</v>
      </c>
      <c r="E188" s="233" t="s">
        <v>19</v>
      </c>
      <c r="F188" s="234" t="s">
        <v>567</v>
      </c>
      <c r="G188" s="231"/>
      <c r="H188" s="235">
        <v>3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146</v>
      </c>
      <c r="AU188" s="241" t="s">
        <v>85</v>
      </c>
      <c r="AV188" s="13" t="s">
        <v>85</v>
      </c>
      <c r="AW188" s="13" t="s">
        <v>36</v>
      </c>
      <c r="AX188" s="13" t="s">
        <v>75</v>
      </c>
      <c r="AY188" s="241" t="s">
        <v>135</v>
      </c>
    </row>
    <row r="189" s="14" customFormat="1">
      <c r="A189" s="14"/>
      <c r="B189" s="243"/>
      <c r="C189" s="244"/>
      <c r="D189" s="232" t="s">
        <v>146</v>
      </c>
      <c r="E189" s="245" t="s">
        <v>19</v>
      </c>
      <c r="F189" s="246" t="s">
        <v>157</v>
      </c>
      <c r="G189" s="244"/>
      <c r="H189" s="247">
        <v>73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146</v>
      </c>
      <c r="AU189" s="253" t="s">
        <v>85</v>
      </c>
      <c r="AV189" s="14" t="s">
        <v>142</v>
      </c>
      <c r="AW189" s="14" t="s">
        <v>36</v>
      </c>
      <c r="AX189" s="14" t="s">
        <v>82</v>
      </c>
      <c r="AY189" s="253" t="s">
        <v>135</v>
      </c>
    </row>
    <row r="190" s="2" customFormat="1" ht="16.5" customHeight="1">
      <c r="A190" s="37"/>
      <c r="B190" s="38"/>
      <c r="C190" s="254" t="s">
        <v>350</v>
      </c>
      <c r="D190" s="254" t="s">
        <v>232</v>
      </c>
      <c r="E190" s="255" t="s">
        <v>568</v>
      </c>
      <c r="F190" s="256" t="s">
        <v>569</v>
      </c>
      <c r="G190" s="257" t="s">
        <v>222</v>
      </c>
      <c r="H190" s="258">
        <v>1</v>
      </c>
      <c r="I190" s="259"/>
      <c r="J190" s="260">
        <f>ROUND(I190*H190,2)</f>
        <v>0</v>
      </c>
      <c r="K190" s="256" t="s">
        <v>19</v>
      </c>
      <c r="L190" s="261"/>
      <c r="M190" s="262" t="s">
        <v>19</v>
      </c>
      <c r="N190" s="263" t="s">
        <v>48</v>
      </c>
      <c r="O190" s="84"/>
      <c r="P190" s="221">
        <f>O190*H190</f>
        <v>0</v>
      </c>
      <c r="Q190" s="221">
        <v>0.001</v>
      </c>
      <c r="R190" s="221">
        <f>Q190*H190</f>
        <v>0.001</v>
      </c>
      <c r="S190" s="221">
        <v>0</v>
      </c>
      <c r="T190" s="22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3" t="s">
        <v>236</v>
      </c>
      <c r="AT190" s="223" t="s">
        <v>232</v>
      </c>
      <c r="AU190" s="223" t="s">
        <v>85</v>
      </c>
      <c r="AY190" s="16" t="s">
        <v>135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6" t="s">
        <v>142</v>
      </c>
      <c r="BK190" s="224">
        <f>ROUND(I190*H190,2)</f>
        <v>0</v>
      </c>
      <c r="BL190" s="16" t="s">
        <v>223</v>
      </c>
      <c r="BM190" s="223" t="s">
        <v>570</v>
      </c>
    </row>
    <row r="191" s="2" customFormat="1">
      <c r="A191" s="37"/>
      <c r="B191" s="38"/>
      <c r="C191" s="39"/>
      <c r="D191" s="232" t="s">
        <v>153</v>
      </c>
      <c r="E191" s="39"/>
      <c r="F191" s="242" t="s">
        <v>571</v>
      </c>
      <c r="G191" s="39"/>
      <c r="H191" s="39"/>
      <c r="I191" s="227"/>
      <c r="J191" s="39"/>
      <c r="K191" s="39"/>
      <c r="L191" s="43"/>
      <c r="M191" s="228"/>
      <c r="N191" s="229"/>
      <c r="O191" s="84"/>
      <c r="P191" s="84"/>
      <c r="Q191" s="84"/>
      <c r="R191" s="84"/>
      <c r="S191" s="84"/>
      <c r="T191" s="85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153</v>
      </c>
      <c r="AU191" s="16" t="s">
        <v>85</v>
      </c>
    </row>
    <row r="192" s="2" customFormat="1" ht="16.5" customHeight="1">
      <c r="A192" s="37"/>
      <c r="B192" s="38"/>
      <c r="C192" s="254" t="s">
        <v>572</v>
      </c>
      <c r="D192" s="254" t="s">
        <v>232</v>
      </c>
      <c r="E192" s="255" t="s">
        <v>573</v>
      </c>
      <c r="F192" s="256" t="s">
        <v>574</v>
      </c>
      <c r="G192" s="257" t="s">
        <v>222</v>
      </c>
      <c r="H192" s="258">
        <v>1</v>
      </c>
      <c r="I192" s="259"/>
      <c r="J192" s="260">
        <f>ROUND(I192*H192,2)</f>
        <v>0</v>
      </c>
      <c r="K192" s="256" t="s">
        <v>19</v>
      </c>
      <c r="L192" s="261"/>
      <c r="M192" s="262" t="s">
        <v>19</v>
      </c>
      <c r="N192" s="263" t="s">
        <v>48</v>
      </c>
      <c r="O192" s="84"/>
      <c r="P192" s="221">
        <f>O192*H192</f>
        <v>0</v>
      </c>
      <c r="Q192" s="221">
        <v>0.001</v>
      </c>
      <c r="R192" s="221">
        <f>Q192*H192</f>
        <v>0.001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236</v>
      </c>
      <c r="AT192" s="223" t="s">
        <v>232</v>
      </c>
      <c r="AU192" s="223" t="s">
        <v>85</v>
      </c>
      <c r="AY192" s="16" t="s">
        <v>135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142</v>
      </c>
      <c r="BK192" s="224">
        <f>ROUND(I192*H192,2)</f>
        <v>0</v>
      </c>
      <c r="BL192" s="16" t="s">
        <v>223</v>
      </c>
      <c r="BM192" s="223" t="s">
        <v>575</v>
      </c>
    </row>
    <row r="193" s="2" customFormat="1">
      <c r="A193" s="37"/>
      <c r="B193" s="38"/>
      <c r="C193" s="39"/>
      <c r="D193" s="232" t="s">
        <v>153</v>
      </c>
      <c r="E193" s="39"/>
      <c r="F193" s="242" t="s">
        <v>576</v>
      </c>
      <c r="G193" s="39"/>
      <c r="H193" s="39"/>
      <c r="I193" s="227"/>
      <c r="J193" s="39"/>
      <c r="K193" s="39"/>
      <c r="L193" s="43"/>
      <c r="M193" s="228"/>
      <c r="N193" s="229"/>
      <c r="O193" s="84"/>
      <c r="P193" s="84"/>
      <c r="Q193" s="84"/>
      <c r="R193" s="84"/>
      <c r="S193" s="84"/>
      <c r="T193" s="85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153</v>
      </c>
      <c r="AU193" s="16" t="s">
        <v>85</v>
      </c>
    </row>
    <row r="194" s="2" customFormat="1" ht="49.05" customHeight="1">
      <c r="A194" s="37"/>
      <c r="B194" s="38"/>
      <c r="C194" s="212" t="s">
        <v>577</v>
      </c>
      <c r="D194" s="212" t="s">
        <v>137</v>
      </c>
      <c r="E194" s="213" t="s">
        <v>298</v>
      </c>
      <c r="F194" s="214" t="s">
        <v>299</v>
      </c>
      <c r="G194" s="215" t="s">
        <v>300</v>
      </c>
      <c r="H194" s="216">
        <v>0.36899999999999999</v>
      </c>
      <c r="I194" s="217"/>
      <c r="J194" s="218">
        <f>ROUND(I194*H194,2)</f>
        <v>0</v>
      </c>
      <c r="K194" s="214" t="s">
        <v>141</v>
      </c>
      <c r="L194" s="43"/>
      <c r="M194" s="219" t="s">
        <v>19</v>
      </c>
      <c r="N194" s="220" t="s">
        <v>48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223</v>
      </c>
      <c r="AT194" s="223" t="s">
        <v>137</v>
      </c>
      <c r="AU194" s="223" t="s">
        <v>85</v>
      </c>
      <c r="AY194" s="16" t="s">
        <v>135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142</v>
      </c>
      <c r="BK194" s="224">
        <f>ROUND(I194*H194,2)</f>
        <v>0</v>
      </c>
      <c r="BL194" s="16" t="s">
        <v>223</v>
      </c>
      <c r="BM194" s="223" t="s">
        <v>578</v>
      </c>
    </row>
    <row r="195" s="2" customFormat="1">
      <c r="A195" s="37"/>
      <c r="B195" s="38"/>
      <c r="C195" s="39"/>
      <c r="D195" s="225" t="s">
        <v>144</v>
      </c>
      <c r="E195" s="39"/>
      <c r="F195" s="226" t="s">
        <v>302</v>
      </c>
      <c r="G195" s="39"/>
      <c r="H195" s="39"/>
      <c r="I195" s="227"/>
      <c r="J195" s="39"/>
      <c r="K195" s="39"/>
      <c r="L195" s="43"/>
      <c r="M195" s="228"/>
      <c r="N195" s="229"/>
      <c r="O195" s="84"/>
      <c r="P195" s="84"/>
      <c r="Q195" s="84"/>
      <c r="R195" s="84"/>
      <c r="S195" s="84"/>
      <c r="T195" s="85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144</v>
      </c>
      <c r="AU195" s="16" t="s">
        <v>85</v>
      </c>
    </row>
    <row r="196" s="12" customFormat="1" ht="22.8" customHeight="1">
      <c r="A196" s="12"/>
      <c r="B196" s="196"/>
      <c r="C196" s="197"/>
      <c r="D196" s="198" t="s">
        <v>74</v>
      </c>
      <c r="E196" s="210" t="s">
        <v>303</v>
      </c>
      <c r="F196" s="210" t="s">
        <v>304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SUM(P197:P235)</f>
        <v>0</v>
      </c>
      <c r="Q196" s="204"/>
      <c r="R196" s="205">
        <f>SUM(R197:R235)</f>
        <v>0.66245999999999994</v>
      </c>
      <c r="S196" s="204"/>
      <c r="T196" s="206">
        <f>SUM(T197:T235)</f>
        <v>0.4592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85</v>
      </c>
      <c r="AT196" s="208" t="s">
        <v>74</v>
      </c>
      <c r="AU196" s="208" t="s">
        <v>82</v>
      </c>
      <c r="AY196" s="207" t="s">
        <v>135</v>
      </c>
      <c r="BK196" s="209">
        <f>SUM(BK197:BK235)</f>
        <v>0</v>
      </c>
    </row>
    <row r="197" s="2" customFormat="1" ht="37.8" customHeight="1">
      <c r="A197" s="37"/>
      <c r="B197" s="38"/>
      <c r="C197" s="212" t="s">
        <v>579</v>
      </c>
      <c r="D197" s="212" t="s">
        <v>137</v>
      </c>
      <c r="E197" s="213" t="s">
        <v>580</v>
      </c>
      <c r="F197" s="214" t="s">
        <v>581</v>
      </c>
      <c r="G197" s="215" t="s">
        <v>201</v>
      </c>
      <c r="H197" s="216">
        <v>11.4</v>
      </c>
      <c r="I197" s="217"/>
      <c r="J197" s="218">
        <f>ROUND(I197*H197,2)</f>
        <v>0</v>
      </c>
      <c r="K197" s="214" t="s">
        <v>141</v>
      </c>
      <c r="L197" s="43"/>
      <c r="M197" s="219" t="s">
        <v>19</v>
      </c>
      <c r="N197" s="220" t="s">
        <v>48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82</v>
      </c>
      <c r="AT197" s="223" t="s">
        <v>137</v>
      </c>
      <c r="AU197" s="223" t="s">
        <v>85</v>
      </c>
      <c r="AY197" s="16" t="s">
        <v>135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142</v>
      </c>
      <c r="BK197" s="224">
        <f>ROUND(I197*H197,2)</f>
        <v>0</v>
      </c>
      <c r="BL197" s="16" t="s">
        <v>82</v>
      </c>
      <c r="BM197" s="223" t="s">
        <v>582</v>
      </c>
    </row>
    <row r="198" s="2" customFormat="1">
      <c r="A198" s="37"/>
      <c r="B198" s="38"/>
      <c r="C198" s="39"/>
      <c r="D198" s="225" t="s">
        <v>144</v>
      </c>
      <c r="E198" s="39"/>
      <c r="F198" s="226" t="s">
        <v>583</v>
      </c>
      <c r="G198" s="39"/>
      <c r="H198" s="39"/>
      <c r="I198" s="227"/>
      <c r="J198" s="39"/>
      <c r="K198" s="39"/>
      <c r="L198" s="43"/>
      <c r="M198" s="228"/>
      <c r="N198" s="229"/>
      <c r="O198" s="84"/>
      <c r="P198" s="84"/>
      <c r="Q198" s="84"/>
      <c r="R198" s="84"/>
      <c r="S198" s="84"/>
      <c r="T198" s="85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144</v>
      </c>
      <c r="AU198" s="16" t="s">
        <v>85</v>
      </c>
    </row>
    <row r="199" s="2" customFormat="1">
      <c r="A199" s="37"/>
      <c r="B199" s="38"/>
      <c r="C199" s="39"/>
      <c r="D199" s="232" t="s">
        <v>153</v>
      </c>
      <c r="E199" s="39"/>
      <c r="F199" s="242" t="s">
        <v>584</v>
      </c>
      <c r="G199" s="39"/>
      <c r="H199" s="39"/>
      <c r="I199" s="227"/>
      <c r="J199" s="39"/>
      <c r="K199" s="39"/>
      <c r="L199" s="43"/>
      <c r="M199" s="228"/>
      <c r="N199" s="229"/>
      <c r="O199" s="84"/>
      <c r="P199" s="84"/>
      <c r="Q199" s="84"/>
      <c r="R199" s="84"/>
      <c r="S199" s="84"/>
      <c r="T199" s="85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153</v>
      </c>
      <c r="AU199" s="16" t="s">
        <v>85</v>
      </c>
    </row>
    <row r="200" s="13" customFormat="1">
      <c r="A200" s="13"/>
      <c r="B200" s="230"/>
      <c r="C200" s="231"/>
      <c r="D200" s="232" t="s">
        <v>146</v>
      </c>
      <c r="E200" s="233" t="s">
        <v>19</v>
      </c>
      <c r="F200" s="234" t="s">
        <v>585</v>
      </c>
      <c r="G200" s="231"/>
      <c r="H200" s="235">
        <v>1.5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146</v>
      </c>
      <c r="AU200" s="241" t="s">
        <v>85</v>
      </c>
      <c r="AV200" s="13" t="s">
        <v>85</v>
      </c>
      <c r="AW200" s="13" t="s">
        <v>36</v>
      </c>
      <c r="AX200" s="13" t="s">
        <v>75</v>
      </c>
      <c r="AY200" s="241" t="s">
        <v>135</v>
      </c>
    </row>
    <row r="201" s="13" customFormat="1">
      <c r="A201" s="13"/>
      <c r="B201" s="230"/>
      <c r="C201" s="231"/>
      <c r="D201" s="232" t="s">
        <v>146</v>
      </c>
      <c r="E201" s="233" t="s">
        <v>19</v>
      </c>
      <c r="F201" s="234" t="s">
        <v>586</v>
      </c>
      <c r="G201" s="231"/>
      <c r="H201" s="235">
        <v>5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146</v>
      </c>
      <c r="AU201" s="241" t="s">
        <v>85</v>
      </c>
      <c r="AV201" s="13" t="s">
        <v>85</v>
      </c>
      <c r="AW201" s="13" t="s">
        <v>36</v>
      </c>
      <c r="AX201" s="13" t="s">
        <v>75</v>
      </c>
      <c r="AY201" s="241" t="s">
        <v>135</v>
      </c>
    </row>
    <row r="202" s="13" customFormat="1">
      <c r="A202" s="13"/>
      <c r="B202" s="230"/>
      <c r="C202" s="231"/>
      <c r="D202" s="232" t="s">
        <v>146</v>
      </c>
      <c r="E202" s="233" t="s">
        <v>19</v>
      </c>
      <c r="F202" s="234" t="s">
        <v>587</v>
      </c>
      <c r="G202" s="231"/>
      <c r="H202" s="235">
        <v>1.5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146</v>
      </c>
      <c r="AU202" s="241" t="s">
        <v>85</v>
      </c>
      <c r="AV202" s="13" t="s">
        <v>85</v>
      </c>
      <c r="AW202" s="13" t="s">
        <v>36</v>
      </c>
      <c r="AX202" s="13" t="s">
        <v>75</v>
      </c>
      <c r="AY202" s="241" t="s">
        <v>135</v>
      </c>
    </row>
    <row r="203" s="13" customFormat="1">
      <c r="A203" s="13"/>
      <c r="B203" s="230"/>
      <c r="C203" s="231"/>
      <c r="D203" s="232" t="s">
        <v>146</v>
      </c>
      <c r="E203" s="233" t="s">
        <v>19</v>
      </c>
      <c r="F203" s="234" t="s">
        <v>588</v>
      </c>
      <c r="G203" s="231"/>
      <c r="H203" s="235">
        <v>0.29999999999999999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146</v>
      </c>
      <c r="AU203" s="241" t="s">
        <v>85</v>
      </c>
      <c r="AV203" s="13" t="s">
        <v>85</v>
      </c>
      <c r="AW203" s="13" t="s">
        <v>36</v>
      </c>
      <c r="AX203" s="13" t="s">
        <v>75</v>
      </c>
      <c r="AY203" s="241" t="s">
        <v>135</v>
      </c>
    </row>
    <row r="204" s="13" customFormat="1">
      <c r="A204" s="13"/>
      <c r="B204" s="230"/>
      <c r="C204" s="231"/>
      <c r="D204" s="232" t="s">
        <v>146</v>
      </c>
      <c r="E204" s="233" t="s">
        <v>19</v>
      </c>
      <c r="F204" s="234" t="s">
        <v>589</v>
      </c>
      <c r="G204" s="231"/>
      <c r="H204" s="235">
        <v>1.5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146</v>
      </c>
      <c r="AU204" s="241" t="s">
        <v>85</v>
      </c>
      <c r="AV204" s="13" t="s">
        <v>85</v>
      </c>
      <c r="AW204" s="13" t="s">
        <v>36</v>
      </c>
      <c r="AX204" s="13" t="s">
        <v>75</v>
      </c>
      <c r="AY204" s="241" t="s">
        <v>135</v>
      </c>
    </row>
    <row r="205" s="13" customFormat="1">
      <c r="A205" s="13"/>
      <c r="B205" s="230"/>
      <c r="C205" s="231"/>
      <c r="D205" s="232" t="s">
        <v>146</v>
      </c>
      <c r="E205" s="233" t="s">
        <v>19</v>
      </c>
      <c r="F205" s="234" t="s">
        <v>590</v>
      </c>
      <c r="G205" s="231"/>
      <c r="H205" s="235">
        <v>0.59999999999999998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146</v>
      </c>
      <c r="AU205" s="241" t="s">
        <v>85</v>
      </c>
      <c r="AV205" s="13" t="s">
        <v>85</v>
      </c>
      <c r="AW205" s="13" t="s">
        <v>36</v>
      </c>
      <c r="AX205" s="13" t="s">
        <v>75</v>
      </c>
      <c r="AY205" s="241" t="s">
        <v>135</v>
      </c>
    </row>
    <row r="206" s="13" customFormat="1">
      <c r="A206" s="13"/>
      <c r="B206" s="230"/>
      <c r="C206" s="231"/>
      <c r="D206" s="232" t="s">
        <v>146</v>
      </c>
      <c r="E206" s="233" t="s">
        <v>19</v>
      </c>
      <c r="F206" s="234" t="s">
        <v>591</v>
      </c>
      <c r="G206" s="231"/>
      <c r="H206" s="235">
        <v>1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146</v>
      </c>
      <c r="AU206" s="241" t="s">
        <v>85</v>
      </c>
      <c r="AV206" s="13" t="s">
        <v>85</v>
      </c>
      <c r="AW206" s="13" t="s">
        <v>36</v>
      </c>
      <c r="AX206" s="13" t="s">
        <v>75</v>
      </c>
      <c r="AY206" s="241" t="s">
        <v>135</v>
      </c>
    </row>
    <row r="207" s="14" customFormat="1">
      <c r="A207" s="14"/>
      <c r="B207" s="243"/>
      <c r="C207" s="244"/>
      <c r="D207" s="232" t="s">
        <v>146</v>
      </c>
      <c r="E207" s="245" t="s">
        <v>19</v>
      </c>
      <c r="F207" s="246" t="s">
        <v>157</v>
      </c>
      <c r="G207" s="244"/>
      <c r="H207" s="247">
        <v>11.4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146</v>
      </c>
      <c r="AU207" s="253" t="s">
        <v>85</v>
      </c>
      <c r="AV207" s="14" t="s">
        <v>142</v>
      </c>
      <c r="AW207" s="14" t="s">
        <v>36</v>
      </c>
      <c r="AX207" s="14" t="s">
        <v>82</v>
      </c>
      <c r="AY207" s="253" t="s">
        <v>135</v>
      </c>
    </row>
    <row r="208" s="2" customFormat="1" ht="37.8" customHeight="1">
      <c r="A208" s="37"/>
      <c r="B208" s="38"/>
      <c r="C208" s="212" t="s">
        <v>592</v>
      </c>
      <c r="D208" s="212" t="s">
        <v>137</v>
      </c>
      <c r="E208" s="213" t="s">
        <v>306</v>
      </c>
      <c r="F208" s="214" t="s">
        <v>307</v>
      </c>
      <c r="G208" s="215" t="s">
        <v>201</v>
      </c>
      <c r="H208" s="216">
        <v>28.699999999999999</v>
      </c>
      <c r="I208" s="217"/>
      <c r="J208" s="218">
        <f>ROUND(I208*H208,2)</f>
        <v>0</v>
      </c>
      <c r="K208" s="214" t="s">
        <v>141</v>
      </c>
      <c r="L208" s="43"/>
      <c r="M208" s="219" t="s">
        <v>19</v>
      </c>
      <c r="N208" s="220" t="s">
        <v>48</v>
      </c>
      <c r="O208" s="84"/>
      <c r="P208" s="221">
        <f>O208*H208</f>
        <v>0</v>
      </c>
      <c r="Q208" s="221">
        <v>0.016</v>
      </c>
      <c r="R208" s="221">
        <f>Q208*H208</f>
        <v>0.4592</v>
      </c>
      <c r="S208" s="221">
        <v>0.016</v>
      </c>
      <c r="T208" s="222">
        <f>S208*H208</f>
        <v>0.4592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223</v>
      </c>
      <c r="AT208" s="223" t="s">
        <v>137</v>
      </c>
      <c r="AU208" s="223" t="s">
        <v>85</v>
      </c>
      <c r="AY208" s="16" t="s">
        <v>135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142</v>
      </c>
      <c r="BK208" s="224">
        <f>ROUND(I208*H208,2)</f>
        <v>0</v>
      </c>
      <c r="BL208" s="16" t="s">
        <v>223</v>
      </c>
      <c r="BM208" s="223" t="s">
        <v>593</v>
      </c>
    </row>
    <row r="209" s="2" customFormat="1">
      <c r="A209" s="37"/>
      <c r="B209" s="38"/>
      <c r="C209" s="39"/>
      <c r="D209" s="225" t="s">
        <v>144</v>
      </c>
      <c r="E209" s="39"/>
      <c r="F209" s="226" t="s">
        <v>309</v>
      </c>
      <c r="G209" s="39"/>
      <c r="H209" s="39"/>
      <c r="I209" s="227"/>
      <c r="J209" s="39"/>
      <c r="K209" s="39"/>
      <c r="L209" s="43"/>
      <c r="M209" s="228"/>
      <c r="N209" s="229"/>
      <c r="O209" s="84"/>
      <c r="P209" s="84"/>
      <c r="Q209" s="84"/>
      <c r="R209" s="84"/>
      <c r="S209" s="84"/>
      <c r="T209" s="85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144</v>
      </c>
      <c r="AU209" s="16" t="s">
        <v>85</v>
      </c>
    </row>
    <row r="210" s="2" customFormat="1">
      <c r="A210" s="37"/>
      <c r="B210" s="38"/>
      <c r="C210" s="39"/>
      <c r="D210" s="232" t="s">
        <v>153</v>
      </c>
      <c r="E210" s="39"/>
      <c r="F210" s="242" t="s">
        <v>594</v>
      </c>
      <c r="G210" s="39"/>
      <c r="H210" s="39"/>
      <c r="I210" s="227"/>
      <c r="J210" s="39"/>
      <c r="K210" s="39"/>
      <c r="L210" s="43"/>
      <c r="M210" s="228"/>
      <c r="N210" s="229"/>
      <c r="O210" s="84"/>
      <c r="P210" s="84"/>
      <c r="Q210" s="84"/>
      <c r="R210" s="84"/>
      <c r="S210" s="84"/>
      <c r="T210" s="85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153</v>
      </c>
      <c r="AU210" s="16" t="s">
        <v>85</v>
      </c>
    </row>
    <row r="211" s="13" customFormat="1">
      <c r="A211" s="13"/>
      <c r="B211" s="230"/>
      <c r="C211" s="231"/>
      <c r="D211" s="232" t="s">
        <v>146</v>
      </c>
      <c r="E211" s="233" t="s">
        <v>19</v>
      </c>
      <c r="F211" s="234" t="s">
        <v>595</v>
      </c>
      <c r="G211" s="231"/>
      <c r="H211" s="235">
        <v>27.399999999999999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146</v>
      </c>
      <c r="AU211" s="241" t="s">
        <v>85</v>
      </c>
      <c r="AV211" s="13" t="s">
        <v>85</v>
      </c>
      <c r="AW211" s="13" t="s">
        <v>36</v>
      </c>
      <c r="AX211" s="13" t="s">
        <v>75</v>
      </c>
      <c r="AY211" s="241" t="s">
        <v>135</v>
      </c>
    </row>
    <row r="212" s="13" customFormat="1">
      <c r="A212" s="13"/>
      <c r="B212" s="230"/>
      <c r="C212" s="231"/>
      <c r="D212" s="232" t="s">
        <v>146</v>
      </c>
      <c r="E212" s="233" t="s">
        <v>19</v>
      </c>
      <c r="F212" s="234" t="s">
        <v>596</v>
      </c>
      <c r="G212" s="231"/>
      <c r="H212" s="235">
        <v>1.3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146</v>
      </c>
      <c r="AU212" s="241" t="s">
        <v>85</v>
      </c>
      <c r="AV212" s="13" t="s">
        <v>85</v>
      </c>
      <c r="AW212" s="13" t="s">
        <v>36</v>
      </c>
      <c r="AX212" s="13" t="s">
        <v>75</v>
      </c>
      <c r="AY212" s="241" t="s">
        <v>135</v>
      </c>
    </row>
    <row r="213" s="14" customFormat="1">
      <c r="A213" s="14"/>
      <c r="B213" s="243"/>
      <c r="C213" s="244"/>
      <c r="D213" s="232" t="s">
        <v>146</v>
      </c>
      <c r="E213" s="245" t="s">
        <v>19</v>
      </c>
      <c r="F213" s="246" t="s">
        <v>157</v>
      </c>
      <c r="G213" s="244"/>
      <c r="H213" s="247">
        <v>28.699999999999999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146</v>
      </c>
      <c r="AU213" s="253" t="s">
        <v>85</v>
      </c>
      <c r="AV213" s="14" t="s">
        <v>142</v>
      </c>
      <c r="AW213" s="14" t="s">
        <v>36</v>
      </c>
      <c r="AX213" s="14" t="s">
        <v>82</v>
      </c>
      <c r="AY213" s="253" t="s">
        <v>135</v>
      </c>
    </row>
    <row r="214" s="2" customFormat="1" ht="33" customHeight="1">
      <c r="A214" s="37"/>
      <c r="B214" s="38"/>
      <c r="C214" s="212" t="s">
        <v>597</v>
      </c>
      <c r="D214" s="212" t="s">
        <v>137</v>
      </c>
      <c r="E214" s="213" t="s">
        <v>322</v>
      </c>
      <c r="F214" s="214" t="s">
        <v>598</v>
      </c>
      <c r="G214" s="215" t="s">
        <v>201</v>
      </c>
      <c r="H214" s="216">
        <v>16</v>
      </c>
      <c r="I214" s="217"/>
      <c r="J214" s="218">
        <f>ROUND(I214*H214,2)</f>
        <v>0</v>
      </c>
      <c r="K214" s="214" t="s">
        <v>19</v>
      </c>
      <c r="L214" s="43"/>
      <c r="M214" s="219" t="s">
        <v>19</v>
      </c>
      <c r="N214" s="220" t="s">
        <v>48</v>
      </c>
      <c r="O214" s="84"/>
      <c r="P214" s="221">
        <f>O214*H214</f>
        <v>0</v>
      </c>
      <c r="Q214" s="221">
        <v>0.0012999999999999999</v>
      </c>
      <c r="R214" s="221">
        <f>Q214*H214</f>
        <v>0.020799999999999999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223</v>
      </c>
      <c r="AT214" s="223" t="s">
        <v>137</v>
      </c>
      <c r="AU214" s="223" t="s">
        <v>85</v>
      </c>
      <c r="AY214" s="16" t="s">
        <v>135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142</v>
      </c>
      <c r="BK214" s="224">
        <f>ROUND(I214*H214,2)</f>
        <v>0</v>
      </c>
      <c r="BL214" s="16" t="s">
        <v>223</v>
      </c>
      <c r="BM214" s="223" t="s">
        <v>599</v>
      </c>
    </row>
    <row r="215" s="2" customFormat="1">
      <c r="A215" s="37"/>
      <c r="B215" s="38"/>
      <c r="C215" s="39"/>
      <c r="D215" s="232" t="s">
        <v>153</v>
      </c>
      <c r="E215" s="39"/>
      <c r="F215" s="242" t="s">
        <v>600</v>
      </c>
      <c r="G215" s="39"/>
      <c r="H215" s="39"/>
      <c r="I215" s="227"/>
      <c r="J215" s="39"/>
      <c r="K215" s="39"/>
      <c r="L215" s="43"/>
      <c r="M215" s="228"/>
      <c r="N215" s="229"/>
      <c r="O215" s="84"/>
      <c r="P215" s="84"/>
      <c r="Q215" s="84"/>
      <c r="R215" s="84"/>
      <c r="S215" s="84"/>
      <c r="T215" s="85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153</v>
      </c>
      <c r="AU215" s="16" t="s">
        <v>85</v>
      </c>
    </row>
    <row r="216" s="13" customFormat="1">
      <c r="A216" s="13"/>
      <c r="B216" s="230"/>
      <c r="C216" s="231"/>
      <c r="D216" s="232" t="s">
        <v>146</v>
      </c>
      <c r="E216" s="233" t="s">
        <v>19</v>
      </c>
      <c r="F216" s="234" t="s">
        <v>601</v>
      </c>
      <c r="G216" s="231"/>
      <c r="H216" s="235">
        <v>3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146</v>
      </c>
      <c r="AU216" s="241" t="s">
        <v>85</v>
      </c>
      <c r="AV216" s="13" t="s">
        <v>85</v>
      </c>
      <c r="AW216" s="13" t="s">
        <v>36</v>
      </c>
      <c r="AX216" s="13" t="s">
        <v>75</v>
      </c>
      <c r="AY216" s="241" t="s">
        <v>135</v>
      </c>
    </row>
    <row r="217" s="13" customFormat="1">
      <c r="A217" s="13"/>
      <c r="B217" s="230"/>
      <c r="C217" s="231"/>
      <c r="D217" s="232" t="s">
        <v>146</v>
      </c>
      <c r="E217" s="233" t="s">
        <v>19</v>
      </c>
      <c r="F217" s="234" t="s">
        <v>602</v>
      </c>
      <c r="G217" s="231"/>
      <c r="H217" s="235">
        <v>3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146</v>
      </c>
      <c r="AU217" s="241" t="s">
        <v>85</v>
      </c>
      <c r="AV217" s="13" t="s">
        <v>85</v>
      </c>
      <c r="AW217" s="13" t="s">
        <v>36</v>
      </c>
      <c r="AX217" s="13" t="s">
        <v>75</v>
      </c>
      <c r="AY217" s="241" t="s">
        <v>135</v>
      </c>
    </row>
    <row r="218" s="13" customFormat="1">
      <c r="A218" s="13"/>
      <c r="B218" s="230"/>
      <c r="C218" s="231"/>
      <c r="D218" s="232" t="s">
        <v>146</v>
      </c>
      <c r="E218" s="233" t="s">
        <v>19</v>
      </c>
      <c r="F218" s="234" t="s">
        <v>603</v>
      </c>
      <c r="G218" s="231"/>
      <c r="H218" s="235">
        <v>10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146</v>
      </c>
      <c r="AU218" s="241" t="s">
        <v>85</v>
      </c>
      <c r="AV218" s="13" t="s">
        <v>85</v>
      </c>
      <c r="AW218" s="13" t="s">
        <v>36</v>
      </c>
      <c r="AX218" s="13" t="s">
        <v>75</v>
      </c>
      <c r="AY218" s="241" t="s">
        <v>135</v>
      </c>
    </row>
    <row r="219" s="14" customFormat="1">
      <c r="A219" s="14"/>
      <c r="B219" s="243"/>
      <c r="C219" s="244"/>
      <c r="D219" s="232" t="s">
        <v>146</v>
      </c>
      <c r="E219" s="245" t="s">
        <v>19</v>
      </c>
      <c r="F219" s="246" t="s">
        <v>157</v>
      </c>
      <c r="G219" s="244"/>
      <c r="H219" s="247">
        <v>16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146</v>
      </c>
      <c r="AU219" s="253" t="s">
        <v>85</v>
      </c>
      <c r="AV219" s="14" t="s">
        <v>142</v>
      </c>
      <c r="AW219" s="14" t="s">
        <v>36</v>
      </c>
      <c r="AX219" s="14" t="s">
        <v>82</v>
      </c>
      <c r="AY219" s="253" t="s">
        <v>135</v>
      </c>
    </row>
    <row r="220" s="2" customFormat="1" ht="24.15" customHeight="1">
      <c r="A220" s="37"/>
      <c r="B220" s="38"/>
      <c r="C220" s="212" t="s">
        <v>604</v>
      </c>
      <c r="D220" s="212" t="s">
        <v>137</v>
      </c>
      <c r="E220" s="213" t="s">
        <v>329</v>
      </c>
      <c r="F220" s="214" t="s">
        <v>330</v>
      </c>
      <c r="G220" s="215" t="s">
        <v>201</v>
      </c>
      <c r="H220" s="216">
        <v>8</v>
      </c>
      <c r="I220" s="217"/>
      <c r="J220" s="218">
        <f>ROUND(I220*H220,2)</f>
        <v>0</v>
      </c>
      <c r="K220" s="214" t="s">
        <v>19</v>
      </c>
      <c r="L220" s="43"/>
      <c r="M220" s="219" t="s">
        <v>19</v>
      </c>
      <c r="N220" s="220" t="s">
        <v>48</v>
      </c>
      <c r="O220" s="84"/>
      <c r="P220" s="221">
        <f>O220*H220</f>
        <v>0</v>
      </c>
      <c r="Q220" s="221">
        <v>0.00068000000000000005</v>
      </c>
      <c r="R220" s="221">
        <f>Q220*H220</f>
        <v>0.0054400000000000004</v>
      </c>
      <c r="S220" s="221">
        <v>0</v>
      </c>
      <c r="T220" s="22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3" t="s">
        <v>223</v>
      </c>
      <c r="AT220" s="223" t="s">
        <v>137</v>
      </c>
      <c r="AU220" s="223" t="s">
        <v>85</v>
      </c>
      <c r="AY220" s="16" t="s">
        <v>135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6" t="s">
        <v>142</v>
      </c>
      <c r="BK220" s="224">
        <f>ROUND(I220*H220,2)</f>
        <v>0</v>
      </c>
      <c r="BL220" s="16" t="s">
        <v>223</v>
      </c>
      <c r="BM220" s="223" t="s">
        <v>605</v>
      </c>
    </row>
    <row r="221" s="2" customFormat="1">
      <c r="A221" s="37"/>
      <c r="B221" s="38"/>
      <c r="C221" s="39"/>
      <c r="D221" s="232" t="s">
        <v>153</v>
      </c>
      <c r="E221" s="39"/>
      <c r="F221" s="242" t="s">
        <v>606</v>
      </c>
      <c r="G221" s="39"/>
      <c r="H221" s="39"/>
      <c r="I221" s="227"/>
      <c r="J221" s="39"/>
      <c r="K221" s="39"/>
      <c r="L221" s="43"/>
      <c r="M221" s="228"/>
      <c r="N221" s="229"/>
      <c r="O221" s="84"/>
      <c r="P221" s="84"/>
      <c r="Q221" s="84"/>
      <c r="R221" s="84"/>
      <c r="S221" s="84"/>
      <c r="T221" s="85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153</v>
      </c>
      <c r="AU221" s="16" t="s">
        <v>85</v>
      </c>
    </row>
    <row r="222" s="13" customFormat="1">
      <c r="A222" s="13"/>
      <c r="B222" s="230"/>
      <c r="C222" s="231"/>
      <c r="D222" s="232" t="s">
        <v>146</v>
      </c>
      <c r="E222" s="233" t="s">
        <v>19</v>
      </c>
      <c r="F222" s="234" t="s">
        <v>607</v>
      </c>
      <c r="G222" s="231"/>
      <c r="H222" s="235">
        <v>1.5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146</v>
      </c>
      <c r="AU222" s="241" t="s">
        <v>85</v>
      </c>
      <c r="AV222" s="13" t="s">
        <v>85</v>
      </c>
      <c r="AW222" s="13" t="s">
        <v>36</v>
      </c>
      <c r="AX222" s="13" t="s">
        <v>75</v>
      </c>
      <c r="AY222" s="241" t="s">
        <v>135</v>
      </c>
    </row>
    <row r="223" s="13" customFormat="1">
      <c r="A223" s="13"/>
      <c r="B223" s="230"/>
      <c r="C223" s="231"/>
      <c r="D223" s="232" t="s">
        <v>146</v>
      </c>
      <c r="E223" s="233" t="s">
        <v>19</v>
      </c>
      <c r="F223" s="234" t="s">
        <v>589</v>
      </c>
      <c r="G223" s="231"/>
      <c r="H223" s="235">
        <v>1.5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146</v>
      </c>
      <c r="AU223" s="241" t="s">
        <v>85</v>
      </c>
      <c r="AV223" s="13" t="s">
        <v>85</v>
      </c>
      <c r="AW223" s="13" t="s">
        <v>36</v>
      </c>
      <c r="AX223" s="13" t="s">
        <v>75</v>
      </c>
      <c r="AY223" s="241" t="s">
        <v>135</v>
      </c>
    </row>
    <row r="224" s="13" customFormat="1">
      <c r="A224" s="13"/>
      <c r="B224" s="230"/>
      <c r="C224" s="231"/>
      <c r="D224" s="232" t="s">
        <v>146</v>
      </c>
      <c r="E224" s="233" t="s">
        <v>19</v>
      </c>
      <c r="F224" s="234" t="s">
        <v>608</v>
      </c>
      <c r="G224" s="231"/>
      <c r="H224" s="235">
        <v>5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146</v>
      </c>
      <c r="AU224" s="241" t="s">
        <v>85</v>
      </c>
      <c r="AV224" s="13" t="s">
        <v>85</v>
      </c>
      <c r="AW224" s="13" t="s">
        <v>36</v>
      </c>
      <c r="AX224" s="13" t="s">
        <v>75</v>
      </c>
      <c r="AY224" s="241" t="s">
        <v>135</v>
      </c>
    </row>
    <row r="225" s="14" customFormat="1">
      <c r="A225" s="14"/>
      <c r="B225" s="243"/>
      <c r="C225" s="244"/>
      <c r="D225" s="232" t="s">
        <v>146</v>
      </c>
      <c r="E225" s="245" t="s">
        <v>19</v>
      </c>
      <c r="F225" s="246" t="s">
        <v>157</v>
      </c>
      <c r="G225" s="244"/>
      <c r="H225" s="247">
        <v>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146</v>
      </c>
      <c r="AU225" s="253" t="s">
        <v>85</v>
      </c>
      <c r="AV225" s="14" t="s">
        <v>142</v>
      </c>
      <c r="AW225" s="14" t="s">
        <v>36</v>
      </c>
      <c r="AX225" s="14" t="s">
        <v>82</v>
      </c>
      <c r="AY225" s="253" t="s">
        <v>135</v>
      </c>
    </row>
    <row r="226" s="2" customFormat="1" ht="24.15" customHeight="1">
      <c r="A226" s="37"/>
      <c r="B226" s="38"/>
      <c r="C226" s="212" t="s">
        <v>609</v>
      </c>
      <c r="D226" s="212" t="s">
        <v>137</v>
      </c>
      <c r="E226" s="213" t="s">
        <v>334</v>
      </c>
      <c r="F226" s="214" t="s">
        <v>610</v>
      </c>
      <c r="G226" s="215" t="s">
        <v>201</v>
      </c>
      <c r="H226" s="216">
        <v>66.799999999999997</v>
      </c>
      <c r="I226" s="217"/>
      <c r="J226" s="218">
        <f>ROUND(I226*H226,2)</f>
        <v>0</v>
      </c>
      <c r="K226" s="214" t="s">
        <v>19</v>
      </c>
      <c r="L226" s="43"/>
      <c r="M226" s="219" t="s">
        <v>19</v>
      </c>
      <c r="N226" s="220" t="s">
        <v>48</v>
      </c>
      <c r="O226" s="84"/>
      <c r="P226" s="221">
        <f>O226*H226</f>
        <v>0</v>
      </c>
      <c r="Q226" s="221">
        <v>0.0020999999999999999</v>
      </c>
      <c r="R226" s="221">
        <f>Q226*H226</f>
        <v>0.14027999999999999</v>
      </c>
      <c r="S226" s="221">
        <v>0</v>
      </c>
      <c r="T226" s="22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3" t="s">
        <v>223</v>
      </c>
      <c r="AT226" s="223" t="s">
        <v>137</v>
      </c>
      <c r="AU226" s="223" t="s">
        <v>85</v>
      </c>
      <c r="AY226" s="16" t="s">
        <v>135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6" t="s">
        <v>142</v>
      </c>
      <c r="BK226" s="224">
        <f>ROUND(I226*H226,2)</f>
        <v>0</v>
      </c>
      <c r="BL226" s="16" t="s">
        <v>223</v>
      </c>
      <c r="BM226" s="223" t="s">
        <v>611</v>
      </c>
    </row>
    <row r="227" s="2" customFormat="1">
      <c r="A227" s="37"/>
      <c r="B227" s="38"/>
      <c r="C227" s="39"/>
      <c r="D227" s="232" t="s">
        <v>153</v>
      </c>
      <c r="E227" s="39"/>
      <c r="F227" s="242" t="s">
        <v>612</v>
      </c>
      <c r="G227" s="39"/>
      <c r="H227" s="39"/>
      <c r="I227" s="227"/>
      <c r="J227" s="39"/>
      <c r="K227" s="39"/>
      <c r="L227" s="43"/>
      <c r="M227" s="228"/>
      <c r="N227" s="229"/>
      <c r="O227" s="84"/>
      <c r="P227" s="84"/>
      <c r="Q227" s="84"/>
      <c r="R227" s="84"/>
      <c r="S227" s="84"/>
      <c r="T227" s="85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153</v>
      </c>
      <c r="AU227" s="16" t="s">
        <v>85</v>
      </c>
    </row>
    <row r="228" s="13" customFormat="1">
      <c r="A228" s="13"/>
      <c r="B228" s="230"/>
      <c r="C228" s="231"/>
      <c r="D228" s="232" t="s">
        <v>146</v>
      </c>
      <c r="E228" s="233" t="s">
        <v>19</v>
      </c>
      <c r="F228" s="234" t="s">
        <v>613</v>
      </c>
      <c r="G228" s="231"/>
      <c r="H228" s="235">
        <v>61.600000000000001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146</v>
      </c>
      <c r="AU228" s="241" t="s">
        <v>85</v>
      </c>
      <c r="AV228" s="13" t="s">
        <v>85</v>
      </c>
      <c r="AW228" s="13" t="s">
        <v>36</v>
      </c>
      <c r="AX228" s="13" t="s">
        <v>75</v>
      </c>
      <c r="AY228" s="241" t="s">
        <v>135</v>
      </c>
    </row>
    <row r="229" s="13" customFormat="1">
      <c r="A229" s="13"/>
      <c r="B229" s="230"/>
      <c r="C229" s="231"/>
      <c r="D229" s="232" t="s">
        <v>146</v>
      </c>
      <c r="E229" s="233" t="s">
        <v>19</v>
      </c>
      <c r="F229" s="234" t="s">
        <v>614</v>
      </c>
      <c r="G229" s="231"/>
      <c r="H229" s="235">
        <v>5.2000000000000002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146</v>
      </c>
      <c r="AU229" s="241" t="s">
        <v>85</v>
      </c>
      <c r="AV229" s="13" t="s">
        <v>85</v>
      </c>
      <c r="AW229" s="13" t="s">
        <v>36</v>
      </c>
      <c r="AX229" s="13" t="s">
        <v>75</v>
      </c>
      <c r="AY229" s="241" t="s">
        <v>135</v>
      </c>
    </row>
    <row r="230" s="14" customFormat="1">
      <c r="A230" s="14"/>
      <c r="B230" s="243"/>
      <c r="C230" s="244"/>
      <c r="D230" s="232" t="s">
        <v>146</v>
      </c>
      <c r="E230" s="245" t="s">
        <v>19</v>
      </c>
      <c r="F230" s="246" t="s">
        <v>157</v>
      </c>
      <c r="G230" s="244"/>
      <c r="H230" s="247">
        <v>66.799999999999997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146</v>
      </c>
      <c r="AU230" s="253" t="s">
        <v>85</v>
      </c>
      <c r="AV230" s="14" t="s">
        <v>142</v>
      </c>
      <c r="AW230" s="14" t="s">
        <v>36</v>
      </c>
      <c r="AX230" s="14" t="s">
        <v>82</v>
      </c>
      <c r="AY230" s="253" t="s">
        <v>135</v>
      </c>
    </row>
    <row r="231" s="2" customFormat="1" ht="24.15" customHeight="1">
      <c r="A231" s="37"/>
      <c r="B231" s="38"/>
      <c r="C231" s="212" t="s">
        <v>615</v>
      </c>
      <c r="D231" s="212" t="s">
        <v>137</v>
      </c>
      <c r="E231" s="213" t="s">
        <v>341</v>
      </c>
      <c r="F231" s="214" t="s">
        <v>616</v>
      </c>
      <c r="G231" s="215" t="s">
        <v>201</v>
      </c>
      <c r="H231" s="216">
        <v>33.399999999999999</v>
      </c>
      <c r="I231" s="217"/>
      <c r="J231" s="218">
        <f>ROUND(I231*H231,2)</f>
        <v>0</v>
      </c>
      <c r="K231" s="214" t="s">
        <v>19</v>
      </c>
      <c r="L231" s="43"/>
      <c r="M231" s="219" t="s">
        <v>19</v>
      </c>
      <c r="N231" s="220" t="s">
        <v>48</v>
      </c>
      <c r="O231" s="84"/>
      <c r="P231" s="221">
        <f>O231*H231</f>
        <v>0</v>
      </c>
      <c r="Q231" s="221">
        <v>0.0011000000000000001</v>
      </c>
      <c r="R231" s="221">
        <f>Q231*H231</f>
        <v>0.036740000000000002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223</v>
      </c>
      <c r="AT231" s="223" t="s">
        <v>137</v>
      </c>
      <c r="AU231" s="223" t="s">
        <v>85</v>
      </c>
      <c r="AY231" s="16" t="s">
        <v>135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142</v>
      </c>
      <c r="BK231" s="224">
        <f>ROUND(I231*H231,2)</f>
        <v>0</v>
      </c>
      <c r="BL231" s="16" t="s">
        <v>223</v>
      </c>
      <c r="BM231" s="223" t="s">
        <v>617</v>
      </c>
    </row>
    <row r="232" s="2" customFormat="1">
      <c r="A232" s="37"/>
      <c r="B232" s="38"/>
      <c r="C232" s="39"/>
      <c r="D232" s="232" t="s">
        <v>153</v>
      </c>
      <c r="E232" s="39"/>
      <c r="F232" s="242" t="s">
        <v>618</v>
      </c>
      <c r="G232" s="39"/>
      <c r="H232" s="39"/>
      <c r="I232" s="227"/>
      <c r="J232" s="39"/>
      <c r="K232" s="39"/>
      <c r="L232" s="43"/>
      <c r="M232" s="228"/>
      <c r="N232" s="229"/>
      <c r="O232" s="84"/>
      <c r="P232" s="84"/>
      <c r="Q232" s="84"/>
      <c r="R232" s="84"/>
      <c r="S232" s="84"/>
      <c r="T232" s="85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153</v>
      </c>
      <c r="AU232" s="16" t="s">
        <v>85</v>
      </c>
    </row>
    <row r="233" s="13" customFormat="1">
      <c r="A233" s="13"/>
      <c r="B233" s="230"/>
      <c r="C233" s="231"/>
      <c r="D233" s="232" t="s">
        <v>146</v>
      </c>
      <c r="E233" s="233" t="s">
        <v>19</v>
      </c>
      <c r="F233" s="234" t="s">
        <v>619</v>
      </c>
      <c r="G233" s="231"/>
      <c r="H233" s="235">
        <v>30.800000000000001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146</v>
      </c>
      <c r="AU233" s="241" t="s">
        <v>85</v>
      </c>
      <c r="AV233" s="13" t="s">
        <v>85</v>
      </c>
      <c r="AW233" s="13" t="s">
        <v>36</v>
      </c>
      <c r="AX233" s="13" t="s">
        <v>75</v>
      </c>
      <c r="AY233" s="241" t="s">
        <v>135</v>
      </c>
    </row>
    <row r="234" s="13" customFormat="1">
      <c r="A234" s="13"/>
      <c r="B234" s="230"/>
      <c r="C234" s="231"/>
      <c r="D234" s="232" t="s">
        <v>146</v>
      </c>
      <c r="E234" s="233" t="s">
        <v>19</v>
      </c>
      <c r="F234" s="234" t="s">
        <v>620</v>
      </c>
      <c r="G234" s="231"/>
      <c r="H234" s="235">
        <v>2.6000000000000001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146</v>
      </c>
      <c r="AU234" s="241" t="s">
        <v>85</v>
      </c>
      <c r="AV234" s="13" t="s">
        <v>85</v>
      </c>
      <c r="AW234" s="13" t="s">
        <v>36</v>
      </c>
      <c r="AX234" s="13" t="s">
        <v>75</v>
      </c>
      <c r="AY234" s="241" t="s">
        <v>135</v>
      </c>
    </row>
    <row r="235" s="14" customFormat="1">
      <c r="A235" s="14"/>
      <c r="B235" s="243"/>
      <c r="C235" s="244"/>
      <c r="D235" s="232" t="s">
        <v>146</v>
      </c>
      <c r="E235" s="245" t="s">
        <v>19</v>
      </c>
      <c r="F235" s="246" t="s">
        <v>157</v>
      </c>
      <c r="G235" s="244"/>
      <c r="H235" s="247">
        <v>33.399999999999999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146</v>
      </c>
      <c r="AU235" s="253" t="s">
        <v>85</v>
      </c>
      <c r="AV235" s="14" t="s">
        <v>142</v>
      </c>
      <c r="AW235" s="14" t="s">
        <v>36</v>
      </c>
      <c r="AX235" s="14" t="s">
        <v>82</v>
      </c>
      <c r="AY235" s="253" t="s">
        <v>135</v>
      </c>
    </row>
    <row r="236" s="12" customFormat="1" ht="25.92" customHeight="1">
      <c r="A236" s="12"/>
      <c r="B236" s="196"/>
      <c r="C236" s="197"/>
      <c r="D236" s="198" t="s">
        <v>74</v>
      </c>
      <c r="E236" s="199" t="s">
        <v>232</v>
      </c>
      <c r="F236" s="199" t="s">
        <v>347</v>
      </c>
      <c r="G236" s="197"/>
      <c r="H236" s="197"/>
      <c r="I236" s="200"/>
      <c r="J236" s="201">
        <f>BK236</f>
        <v>0</v>
      </c>
      <c r="K236" s="197"/>
      <c r="L236" s="202"/>
      <c r="M236" s="203"/>
      <c r="N236" s="204"/>
      <c r="O236" s="204"/>
      <c r="P236" s="205">
        <f>P237</f>
        <v>0</v>
      </c>
      <c r="Q236" s="204"/>
      <c r="R236" s="205">
        <f>R237</f>
        <v>0</v>
      </c>
      <c r="S236" s="204"/>
      <c r="T236" s="206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7" t="s">
        <v>158</v>
      </c>
      <c r="AT236" s="208" t="s">
        <v>74</v>
      </c>
      <c r="AU236" s="208" t="s">
        <v>75</v>
      </c>
      <c r="AY236" s="207" t="s">
        <v>135</v>
      </c>
      <c r="BK236" s="209">
        <f>BK237</f>
        <v>0</v>
      </c>
    </row>
    <row r="237" s="12" customFormat="1" ht="22.8" customHeight="1">
      <c r="A237" s="12"/>
      <c r="B237" s="196"/>
      <c r="C237" s="197"/>
      <c r="D237" s="198" t="s">
        <v>74</v>
      </c>
      <c r="E237" s="210" t="s">
        <v>348</v>
      </c>
      <c r="F237" s="210" t="s">
        <v>349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SUM(P238:P240)</f>
        <v>0</v>
      </c>
      <c r="Q237" s="204"/>
      <c r="R237" s="205">
        <f>SUM(R238:R240)</f>
        <v>0</v>
      </c>
      <c r="S237" s="204"/>
      <c r="T237" s="206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158</v>
      </c>
      <c r="AT237" s="208" t="s">
        <v>74</v>
      </c>
      <c r="AU237" s="208" t="s">
        <v>82</v>
      </c>
      <c r="AY237" s="207" t="s">
        <v>135</v>
      </c>
      <c r="BK237" s="209">
        <f>SUM(BK238:BK240)</f>
        <v>0</v>
      </c>
    </row>
    <row r="238" s="2" customFormat="1" ht="49.05" customHeight="1">
      <c r="A238" s="37"/>
      <c r="B238" s="38"/>
      <c r="C238" s="212" t="s">
        <v>621</v>
      </c>
      <c r="D238" s="212" t="s">
        <v>137</v>
      </c>
      <c r="E238" s="213" t="s">
        <v>351</v>
      </c>
      <c r="F238" s="214" t="s">
        <v>352</v>
      </c>
      <c r="G238" s="215" t="s">
        <v>353</v>
      </c>
      <c r="H238" s="216">
        <v>1</v>
      </c>
      <c r="I238" s="217"/>
      <c r="J238" s="218">
        <f>ROUND(I238*H238,2)</f>
        <v>0</v>
      </c>
      <c r="K238" s="214" t="s">
        <v>141</v>
      </c>
      <c r="L238" s="43"/>
      <c r="M238" s="219" t="s">
        <v>19</v>
      </c>
      <c r="N238" s="220" t="s">
        <v>48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3" t="s">
        <v>354</v>
      </c>
      <c r="AT238" s="223" t="s">
        <v>137</v>
      </c>
      <c r="AU238" s="223" t="s">
        <v>85</v>
      </c>
      <c r="AY238" s="16" t="s">
        <v>135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6" t="s">
        <v>142</v>
      </c>
      <c r="BK238" s="224">
        <f>ROUND(I238*H238,2)</f>
        <v>0</v>
      </c>
      <c r="BL238" s="16" t="s">
        <v>354</v>
      </c>
      <c r="BM238" s="223" t="s">
        <v>622</v>
      </c>
    </row>
    <row r="239" s="2" customFormat="1">
      <c r="A239" s="37"/>
      <c r="B239" s="38"/>
      <c r="C239" s="39"/>
      <c r="D239" s="225" t="s">
        <v>144</v>
      </c>
      <c r="E239" s="39"/>
      <c r="F239" s="226" t="s">
        <v>356</v>
      </c>
      <c r="G239" s="39"/>
      <c r="H239" s="39"/>
      <c r="I239" s="227"/>
      <c r="J239" s="39"/>
      <c r="K239" s="39"/>
      <c r="L239" s="43"/>
      <c r="M239" s="228"/>
      <c r="N239" s="229"/>
      <c r="O239" s="84"/>
      <c r="P239" s="84"/>
      <c r="Q239" s="84"/>
      <c r="R239" s="84"/>
      <c r="S239" s="84"/>
      <c r="T239" s="85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144</v>
      </c>
      <c r="AU239" s="16" t="s">
        <v>85</v>
      </c>
    </row>
    <row r="240" s="2" customFormat="1">
      <c r="A240" s="37"/>
      <c r="B240" s="38"/>
      <c r="C240" s="39"/>
      <c r="D240" s="232" t="s">
        <v>153</v>
      </c>
      <c r="E240" s="39"/>
      <c r="F240" s="242" t="s">
        <v>623</v>
      </c>
      <c r="G240" s="39"/>
      <c r="H240" s="39"/>
      <c r="I240" s="227"/>
      <c r="J240" s="39"/>
      <c r="K240" s="39"/>
      <c r="L240" s="43"/>
      <c r="M240" s="264"/>
      <c r="N240" s="265"/>
      <c r="O240" s="266"/>
      <c r="P240" s="266"/>
      <c r="Q240" s="266"/>
      <c r="R240" s="266"/>
      <c r="S240" s="266"/>
      <c r="T240" s="26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153</v>
      </c>
      <c r="AU240" s="16" t="s">
        <v>85</v>
      </c>
    </row>
    <row r="241" s="2" customFormat="1" ht="6.96" customHeight="1">
      <c r="A241" s="37"/>
      <c r="B241" s="59"/>
      <c r="C241" s="60"/>
      <c r="D241" s="60"/>
      <c r="E241" s="60"/>
      <c r="F241" s="60"/>
      <c r="G241" s="60"/>
      <c r="H241" s="60"/>
      <c r="I241" s="60"/>
      <c r="J241" s="60"/>
      <c r="K241" s="60"/>
      <c r="L241" s="43"/>
      <c r="M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</row>
  </sheetData>
  <sheetProtection sheet="1" autoFilter="0" formatColumns="0" formatRows="0" objects="1" scenarios="1" spinCount="100000" saltValue="i4TEIFZpYzujReq1OOsHAWKve3bJyKTjBbLv6+YpUTHVnUT/d7xANF1g8ljImhYGjTDcuULKwZooQFV4+tRO5A==" hashValue="YScXF291b9GirfoJ9yjUA/4O/bCfEuUO1BLcktYq3MIeBonLbTZMgbN0wXeGwgcy5rTDfS2dr4Px9pKO/Ejudw==" algorithmName="SHA-512" password="CC35"/>
  <autoFilter ref="C94:K2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1/115101202"/>
    <hyperlink ref="F103" r:id="rId2" display="https://podminky.urs.cz/item/CS_URS_2025_01/321312113"/>
    <hyperlink ref="F106" r:id="rId3" display="https://podminky.urs.cz/item/CS_URS_2025_01/321351010"/>
    <hyperlink ref="F109" r:id="rId4" display="https://podminky.urs.cz/item/CS_URS_2025_01/321352010"/>
    <hyperlink ref="F120" r:id="rId5" display="https://podminky.urs.cz/item/CS_URS_2025_01/960321271"/>
    <hyperlink ref="F133" r:id="rId6" display="https://podminky.urs.cz/item/CS_URS_2025_01/997321211"/>
    <hyperlink ref="F138" r:id="rId7" display="https://podminky.urs.cz/item/CS_URS_2025_01/997321219"/>
    <hyperlink ref="F140" r:id="rId8" display="https://podminky.urs.cz/item/CS_URS_2025_01/997321522"/>
    <hyperlink ref="F195" r:id="rId9" display="https://podminky.urs.cz/item/CS_URS_2025_01/998767102"/>
    <hyperlink ref="F198" r:id="rId10" display="https://podminky.urs.cz/item/CS_URS_2025_01/789121152"/>
    <hyperlink ref="F209" r:id="rId11" display="https://podminky.urs.cz/item/CS_URS_2025_01/789223522"/>
    <hyperlink ref="F239" r:id="rId12" display="https://podminky.urs.cz/item/CS_URS_2025_01/210280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85</v>
      </c>
    </row>
    <row r="4" hidden="1" s="1" customFormat="1" ht="24.96" customHeight="1">
      <c r="B4" s="19"/>
      <c r="D4" s="140" t="s">
        <v>102</v>
      </c>
      <c r="L4" s="19"/>
      <c r="M4" s="141" t="s">
        <v>10</v>
      </c>
      <c r="AT4" s="16" t="s">
        <v>36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Dolní Beřkovice a VD České Kopisty, obnova vrat a technologických částí jezu</v>
      </c>
      <c r="F7" s="142"/>
      <c r="G7" s="142"/>
      <c r="H7" s="142"/>
      <c r="L7" s="19"/>
    </row>
    <row r="8" hidden="1" s="1" customFormat="1" ht="12" customHeight="1">
      <c r="B8" s="19"/>
      <c r="D8" s="142" t="s">
        <v>103</v>
      </c>
      <c r="L8" s="19"/>
    </row>
    <row r="9" hidden="1" s="2" customFormat="1" ht="16.5" customHeight="1">
      <c r="A9" s="37"/>
      <c r="B9" s="43"/>
      <c r="C9" s="37"/>
      <c r="D9" s="37"/>
      <c r="E9" s="143" t="s">
        <v>436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105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624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96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8.7.2025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34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35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37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107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39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41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43</v>
      </c>
      <c r="G34" s="37"/>
      <c r="H34" s="37"/>
      <c r="I34" s="154" t="s">
        <v>42</v>
      </c>
      <c r="J34" s="154" t="s">
        <v>44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45</v>
      </c>
      <c r="E35" s="142" t="s">
        <v>46</v>
      </c>
      <c r="F35" s="156">
        <f>ROUND((SUM(BE90:BE123)),  2)</f>
        <v>0</v>
      </c>
      <c r="G35" s="37"/>
      <c r="H35" s="37"/>
      <c r="I35" s="157">
        <v>0.20999999999999999</v>
      </c>
      <c r="J35" s="156">
        <f>ROUND(((SUM(BE90:BE123))*I35),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47</v>
      </c>
      <c r="F36" s="156">
        <f>ROUND((SUM(BF90:BF123)),  2)</f>
        <v>0</v>
      </c>
      <c r="G36" s="37"/>
      <c r="H36" s="37"/>
      <c r="I36" s="157">
        <v>0.12</v>
      </c>
      <c r="J36" s="156">
        <f>ROUND(((SUM(BF90:BF123))*I36),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45</v>
      </c>
      <c r="E37" s="142" t="s">
        <v>48</v>
      </c>
      <c r="F37" s="156">
        <f>ROUND((SUM(BG90:BG123)),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49</v>
      </c>
      <c r="F38" s="156">
        <f>ROUND((SUM(BH90:BH123)),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50</v>
      </c>
      <c r="F39" s="156">
        <f>ROUND((SUM(BI90:BI123)),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108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26.25" customHeight="1">
      <c r="A50" s="37"/>
      <c r="B50" s="38"/>
      <c r="C50" s="39"/>
      <c r="D50" s="39"/>
      <c r="E50" s="169" t="str">
        <f>E7</f>
        <v>VD Dolní Beřkovice a VD České Kopisty, obnova vrat a technologických částí jezu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436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VON - VD C.Kopisty, obnova technologických částí jezu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>VD Dolní Beřkovice</v>
      </c>
      <c r="G56" s="39"/>
      <c r="H56" s="39"/>
      <c r="I56" s="31" t="s">
        <v>23</v>
      </c>
      <c r="J56" s="72" t="str">
        <f>IF(J14="","",J14)</f>
        <v>8.7.2025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AW-DAD, s.r.o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>MD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109</v>
      </c>
      <c r="D61" s="171"/>
      <c r="E61" s="171"/>
      <c r="F61" s="171"/>
      <c r="G61" s="171"/>
      <c r="H61" s="171"/>
      <c r="I61" s="171"/>
      <c r="J61" s="172" t="s">
        <v>110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73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111</v>
      </c>
    </row>
    <row r="64" hidden="1" s="9" customFormat="1" ht="24.96" customHeight="1">
      <c r="A64" s="9"/>
      <c r="B64" s="174"/>
      <c r="C64" s="175"/>
      <c r="D64" s="176" t="s">
        <v>359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360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361</v>
      </c>
      <c r="E66" s="182"/>
      <c r="F66" s="182"/>
      <c r="G66" s="182"/>
      <c r="H66" s="182"/>
      <c r="I66" s="182"/>
      <c r="J66" s="183">
        <f>J108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362</v>
      </c>
      <c r="E67" s="182"/>
      <c r="F67" s="182"/>
      <c r="G67" s="182"/>
      <c r="H67" s="182"/>
      <c r="I67" s="182"/>
      <c r="J67" s="183">
        <f>J112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363</v>
      </c>
      <c r="E68" s="182"/>
      <c r="F68" s="182"/>
      <c r="G68" s="182"/>
      <c r="H68" s="182"/>
      <c r="I68" s="182"/>
      <c r="J68" s="183">
        <f>J116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hidden="1"/>
    <row r="72" hidden="1"/>
    <row r="73" hidden="1"/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120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VD Dolní Beřkovice a VD České Kopisty, obnova vrat a technologických částí jezu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103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436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105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VD C.Kopisty, obnova technologických částí jezu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VD Dolní Beřkovice</v>
      </c>
      <c r="G84" s="39"/>
      <c r="H84" s="39"/>
      <c r="I84" s="31" t="s">
        <v>23</v>
      </c>
      <c r="J84" s="72" t="str">
        <f>IF(J14="","",J14)</f>
        <v>8.7.2025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AW-DAD, s.r.o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37</v>
      </c>
      <c r="J87" s="35" t="str">
        <f>E26</f>
        <v>MD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121</v>
      </c>
      <c r="D89" s="188" t="s">
        <v>60</v>
      </c>
      <c r="E89" s="188" t="s">
        <v>56</v>
      </c>
      <c r="F89" s="188" t="s">
        <v>57</v>
      </c>
      <c r="G89" s="188" t="s">
        <v>122</v>
      </c>
      <c r="H89" s="188" t="s">
        <v>123</v>
      </c>
      <c r="I89" s="188" t="s">
        <v>124</v>
      </c>
      <c r="J89" s="188" t="s">
        <v>110</v>
      </c>
      <c r="K89" s="189" t="s">
        <v>125</v>
      </c>
      <c r="L89" s="190"/>
      <c r="M89" s="92" t="s">
        <v>19</v>
      </c>
      <c r="N89" s="93" t="s">
        <v>45</v>
      </c>
      <c r="O89" s="93" t="s">
        <v>126</v>
      </c>
      <c r="P89" s="93" t="s">
        <v>127</v>
      </c>
      <c r="Q89" s="93" t="s">
        <v>128</v>
      </c>
      <c r="R89" s="93" t="s">
        <v>129</v>
      </c>
      <c r="S89" s="93" t="s">
        <v>130</v>
      </c>
      <c r="T89" s="94" t="s">
        <v>131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132</v>
      </c>
      <c r="D90" s="39"/>
      <c r="E90" s="39"/>
      <c r="F90" s="39"/>
      <c r="G90" s="39"/>
      <c r="H90" s="39"/>
      <c r="I90" s="39"/>
      <c r="J90" s="191">
        <f>BK90</f>
        <v>0</v>
      </c>
      <c r="K90" s="39"/>
      <c r="L90" s="43"/>
      <c r="M90" s="95"/>
      <c r="N90" s="192"/>
      <c r="O90" s="96"/>
      <c r="P90" s="193">
        <f>P91</f>
        <v>0</v>
      </c>
      <c r="Q90" s="96"/>
      <c r="R90" s="193">
        <f>R91</f>
        <v>0</v>
      </c>
      <c r="S90" s="96"/>
      <c r="T90" s="194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74</v>
      </c>
      <c r="AU90" s="16" t="s">
        <v>111</v>
      </c>
      <c r="BK90" s="195">
        <f>BK91</f>
        <v>0</v>
      </c>
    </row>
    <row r="91" s="12" customFormat="1" ht="25.92" customHeight="1">
      <c r="A91" s="12"/>
      <c r="B91" s="196"/>
      <c r="C91" s="197"/>
      <c r="D91" s="198" t="s">
        <v>74</v>
      </c>
      <c r="E91" s="199" t="s">
        <v>364</v>
      </c>
      <c r="F91" s="199" t="s">
        <v>365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P92+P108+P112+P116</f>
        <v>0</v>
      </c>
      <c r="Q91" s="204"/>
      <c r="R91" s="205">
        <f>R92+R108+R112+R116</f>
        <v>0</v>
      </c>
      <c r="S91" s="204"/>
      <c r="T91" s="206">
        <f>T92+T108+T112+T116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171</v>
      </c>
      <c r="AT91" s="208" t="s">
        <v>74</v>
      </c>
      <c r="AU91" s="208" t="s">
        <v>75</v>
      </c>
      <c r="AY91" s="207" t="s">
        <v>135</v>
      </c>
      <c r="BK91" s="209">
        <f>BK92+BK108+BK112+BK116</f>
        <v>0</v>
      </c>
    </row>
    <row r="92" s="12" customFormat="1" ht="22.8" customHeight="1">
      <c r="A92" s="12"/>
      <c r="B92" s="196"/>
      <c r="C92" s="197"/>
      <c r="D92" s="198" t="s">
        <v>74</v>
      </c>
      <c r="E92" s="210" t="s">
        <v>366</v>
      </c>
      <c r="F92" s="210" t="s">
        <v>367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SUM(P93:P107)</f>
        <v>0</v>
      </c>
      <c r="Q92" s="204"/>
      <c r="R92" s="205">
        <f>SUM(R93:R107)</f>
        <v>0</v>
      </c>
      <c r="S92" s="204"/>
      <c r="T92" s="206">
        <f>SUM(T93:T107)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171</v>
      </c>
      <c r="AT92" s="208" t="s">
        <v>74</v>
      </c>
      <c r="AU92" s="208" t="s">
        <v>82</v>
      </c>
      <c r="AY92" s="207" t="s">
        <v>135</v>
      </c>
      <c r="BK92" s="209">
        <f>SUM(BK93:BK107)</f>
        <v>0</v>
      </c>
    </row>
    <row r="93" s="2" customFormat="1" ht="16.5" customHeight="1">
      <c r="A93" s="37"/>
      <c r="B93" s="38"/>
      <c r="C93" s="212" t="s">
        <v>82</v>
      </c>
      <c r="D93" s="212" t="s">
        <v>137</v>
      </c>
      <c r="E93" s="213" t="s">
        <v>368</v>
      </c>
      <c r="F93" s="214" t="s">
        <v>369</v>
      </c>
      <c r="G93" s="215" t="s">
        <v>222</v>
      </c>
      <c r="H93" s="216">
        <v>1</v>
      </c>
      <c r="I93" s="217"/>
      <c r="J93" s="218">
        <f>ROUND(I93*H93,2)</f>
        <v>0</v>
      </c>
      <c r="K93" s="214" t="s">
        <v>141</v>
      </c>
      <c r="L93" s="43"/>
      <c r="M93" s="219" t="s">
        <v>19</v>
      </c>
      <c r="N93" s="220" t="s">
        <v>48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3" t="s">
        <v>370</v>
      </c>
      <c r="AT93" s="223" t="s">
        <v>137</v>
      </c>
      <c r="AU93" s="223" t="s">
        <v>85</v>
      </c>
      <c r="AY93" s="16" t="s">
        <v>135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6" t="s">
        <v>142</v>
      </c>
      <c r="BK93" s="224">
        <f>ROUND(I93*H93,2)</f>
        <v>0</v>
      </c>
      <c r="BL93" s="16" t="s">
        <v>370</v>
      </c>
      <c r="BM93" s="223" t="s">
        <v>625</v>
      </c>
    </row>
    <row r="94" s="2" customFormat="1">
      <c r="A94" s="37"/>
      <c r="B94" s="38"/>
      <c r="C94" s="39"/>
      <c r="D94" s="225" t="s">
        <v>144</v>
      </c>
      <c r="E94" s="39"/>
      <c r="F94" s="226" t="s">
        <v>372</v>
      </c>
      <c r="G94" s="39"/>
      <c r="H94" s="39"/>
      <c r="I94" s="227"/>
      <c r="J94" s="39"/>
      <c r="K94" s="39"/>
      <c r="L94" s="43"/>
      <c r="M94" s="228"/>
      <c r="N94" s="229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144</v>
      </c>
      <c r="AU94" s="16" t="s">
        <v>85</v>
      </c>
    </row>
    <row r="95" s="2" customFormat="1">
      <c r="A95" s="37"/>
      <c r="B95" s="38"/>
      <c r="C95" s="39"/>
      <c r="D95" s="232" t="s">
        <v>153</v>
      </c>
      <c r="E95" s="39"/>
      <c r="F95" s="242" t="s">
        <v>626</v>
      </c>
      <c r="G95" s="39"/>
      <c r="H95" s="39"/>
      <c r="I95" s="227"/>
      <c r="J95" s="39"/>
      <c r="K95" s="39"/>
      <c r="L95" s="43"/>
      <c r="M95" s="228"/>
      <c r="N95" s="229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153</v>
      </c>
      <c r="AU95" s="16" t="s">
        <v>85</v>
      </c>
    </row>
    <row r="96" s="2" customFormat="1" ht="16.5" customHeight="1">
      <c r="A96" s="37"/>
      <c r="B96" s="38"/>
      <c r="C96" s="212" t="s">
        <v>85</v>
      </c>
      <c r="D96" s="212" t="s">
        <v>137</v>
      </c>
      <c r="E96" s="213" t="s">
        <v>374</v>
      </c>
      <c r="F96" s="214" t="s">
        <v>375</v>
      </c>
      <c r="G96" s="215" t="s">
        <v>222</v>
      </c>
      <c r="H96" s="216">
        <v>1</v>
      </c>
      <c r="I96" s="217"/>
      <c r="J96" s="218">
        <f>ROUND(I96*H96,2)</f>
        <v>0</v>
      </c>
      <c r="K96" s="214" t="s">
        <v>141</v>
      </c>
      <c r="L96" s="43"/>
      <c r="M96" s="219" t="s">
        <v>19</v>
      </c>
      <c r="N96" s="220" t="s">
        <v>48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3" t="s">
        <v>370</v>
      </c>
      <c r="AT96" s="223" t="s">
        <v>137</v>
      </c>
      <c r="AU96" s="223" t="s">
        <v>85</v>
      </c>
      <c r="AY96" s="16" t="s">
        <v>135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6" t="s">
        <v>142</v>
      </c>
      <c r="BK96" s="224">
        <f>ROUND(I96*H96,2)</f>
        <v>0</v>
      </c>
      <c r="BL96" s="16" t="s">
        <v>370</v>
      </c>
      <c r="BM96" s="223" t="s">
        <v>627</v>
      </c>
    </row>
    <row r="97" s="2" customFormat="1">
      <c r="A97" s="37"/>
      <c r="B97" s="38"/>
      <c r="C97" s="39"/>
      <c r="D97" s="225" t="s">
        <v>144</v>
      </c>
      <c r="E97" s="39"/>
      <c r="F97" s="226" t="s">
        <v>377</v>
      </c>
      <c r="G97" s="39"/>
      <c r="H97" s="39"/>
      <c r="I97" s="227"/>
      <c r="J97" s="39"/>
      <c r="K97" s="39"/>
      <c r="L97" s="43"/>
      <c r="M97" s="228"/>
      <c r="N97" s="229"/>
      <c r="O97" s="84"/>
      <c r="P97" s="84"/>
      <c r="Q97" s="84"/>
      <c r="R97" s="84"/>
      <c r="S97" s="84"/>
      <c r="T97" s="85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144</v>
      </c>
      <c r="AU97" s="16" t="s">
        <v>85</v>
      </c>
    </row>
    <row r="98" s="2" customFormat="1">
      <c r="A98" s="37"/>
      <c r="B98" s="38"/>
      <c r="C98" s="39"/>
      <c r="D98" s="232" t="s">
        <v>153</v>
      </c>
      <c r="E98" s="39"/>
      <c r="F98" s="242" t="s">
        <v>378</v>
      </c>
      <c r="G98" s="39"/>
      <c r="H98" s="39"/>
      <c r="I98" s="227"/>
      <c r="J98" s="39"/>
      <c r="K98" s="39"/>
      <c r="L98" s="43"/>
      <c r="M98" s="228"/>
      <c r="N98" s="229"/>
      <c r="O98" s="84"/>
      <c r="P98" s="84"/>
      <c r="Q98" s="84"/>
      <c r="R98" s="84"/>
      <c r="S98" s="84"/>
      <c r="T98" s="85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153</v>
      </c>
      <c r="AU98" s="16" t="s">
        <v>85</v>
      </c>
    </row>
    <row r="99" s="2" customFormat="1" ht="16.5" customHeight="1">
      <c r="A99" s="37"/>
      <c r="B99" s="38"/>
      <c r="C99" s="212" t="s">
        <v>158</v>
      </c>
      <c r="D99" s="212" t="s">
        <v>137</v>
      </c>
      <c r="E99" s="213" t="s">
        <v>379</v>
      </c>
      <c r="F99" s="214" t="s">
        <v>380</v>
      </c>
      <c r="G99" s="215" t="s">
        <v>222</v>
      </c>
      <c r="H99" s="216">
        <v>1</v>
      </c>
      <c r="I99" s="217"/>
      <c r="J99" s="218">
        <f>ROUND(I99*H99,2)</f>
        <v>0</v>
      </c>
      <c r="K99" s="214" t="s">
        <v>141</v>
      </c>
      <c r="L99" s="43"/>
      <c r="M99" s="219" t="s">
        <v>19</v>
      </c>
      <c r="N99" s="220" t="s">
        <v>48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3" t="s">
        <v>370</v>
      </c>
      <c r="AT99" s="223" t="s">
        <v>137</v>
      </c>
      <c r="AU99" s="223" t="s">
        <v>85</v>
      </c>
      <c r="AY99" s="16" t="s">
        <v>135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6" t="s">
        <v>142</v>
      </c>
      <c r="BK99" s="224">
        <f>ROUND(I99*H99,2)</f>
        <v>0</v>
      </c>
      <c r="BL99" s="16" t="s">
        <v>370</v>
      </c>
      <c r="BM99" s="223" t="s">
        <v>628</v>
      </c>
    </row>
    <row r="100" s="2" customFormat="1">
      <c r="A100" s="37"/>
      <c r="B100" s="38"/>
      <c r="C100" s="39"/>
      <c r="D100" s="225" t="s">
        <v>144</v>
      </c>
      <c r="E100" s="39"/>
      <c r="F100" s="226" t="s">
        <v>382</v>
      </c>
      <c r="G100" s="39"/>
      <c r="H100" s="39"/>
      <c r="I100" s="227"/>
      <c r="J100" s="39"/>
      <c r="K100" s="39"/>
      <c r="L100" s="43"/>
      <c r="M100" s="228"/>
      <c r="N100" s="229"/>
      <c r="O100" s="84"/>
      <c r="P100" s="84"/>
      <c r="Q100" s="84"/>
      <c r="R100" s="84"/>
      <c r="S100" s="84"/>
      <c r="T100" s="85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144</v>
      </c>
      <c r="AU100" s="16" t="s">
        <v>85</v>
      </c>
    </row>
    <row r="101" s="2" customFormat="1">
      <c r="A101" s="37"/>
      <c r="B101" s="38"/>
      <c r="C101" s="39"/>
      <c r="D101" s="232" t="s">
        <v>153</v>
      </c>
      <c r="E101" s="39"/>
      <c r="F101" s="242" t="s">
        <v>383</v>
      </c>
      <c r="G101" s="39"/>
      <c r="H101" s="39"/>
      <c r="I101" s="227"/>
      <c r="J101" s="39"/>
      <c r="K101" s="39"/>
      <c r="L101" s="43"/>
      <c r="M101" s="228"/>
      <c r="N101" s="229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153</v>
      </c>
      <c r="AU101" s="16" t="s">
        <v>85</v>
      </c>
    </row>
    <row r="102" s="2" customFormat="1" ht="16.5" customHeight="1">
      <c r="A102" s="37"/>
      <c r="B102" s="38"/>
      <c r="C102" s="212" t="s">
        <v>142</v>
      </c>
      <c r="D102" s="212" t="s">
        <v>137</v>
      </c>
      <c r="E102" s="213" t="s">
        <v>384</v>
      </c>
      <c r="F102" s="214" t="s">
        <v>385</v>
      </c>
      <c r="G102" s="215" t="s">
        <v>222</v>
      </c>
      <c r="H102" s="216">
        <v>1</v>
      </c>
      <c r="I102" s="217"/>
      <c r="J102" s="218">
        <f>ROUND(I102*H102,2)</f>
        <v>0</v>
      </c>
      <c r="K102" s="214" t="s">
        <v>141</v>
      </c>
      <c r="L102" s="43"/>
      <c r="M102" s="219" t="s">
        <v>19</v>
      </c>
      <c r="N102" s="220" t="s">
        <v>48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3" t="s">
        <v>370</v>
      </c>
      <c r="AT102" s="223" t="s">
        <v>137</v>
      </c>
      <c r="AU102" s="223" t="s">
        <v>85</v>
      </c>
      <c r="AY102" s="16" t="s">
        <v>135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6" t="s">
        <v>142</v>
      </c>
      <c r="BK102" s="224">
        <f>ROUND(I102*H102,2)</f>
        <v>0</v>
      </c>
      <c r="BL102" s="16" t="s">
        <v>370</v>
      </c>
      <c r="BM102" s="223" t="s">
        <v>629</v>
      </c>
    </row>
    <row r="103" s="2" customFormat="1">
      <c r="A103" s="37"/>
      <c r="B103" s="38"/>
      <c r="C103" s="39"/>
      <c r="D103" s="225" t="s">
        <v>144</v>
      </c>
      <c r="E103" s="39"/>
      <c r="F103" s="226" t="s">
        <v>387</v>
      </c>
      <c r="G103" s="39"/>
      <c r="H103" s="39"/>
      <c r="I103" s="227"/>
      <c r="J103" s="39"/>
      <c r="K103" s="39"/>
      <c r="L103" s="43"/>
      <c r="M103" s="228"/>
      <c r="N103" s="229"/>
      <c r="O103" s="84"/>
      <c r="P103" s="84"/>
      <c r="Q103" s="84"/>
      <c r="R103" s="84"/>
      <c r="S103" s="84"/>
      <c r="T103" s="85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144</v>
      </c>
      <c r="AU103" s="16" t="s">
        <v>85</v>
      </c>
    </row>
    <row r="104" s="2" customFormat="1">
      <c r="A104" s="37"/>
      <c r="B104" s="38"/>
      <c r="C104" s="39"/>
      <c r="D104" s="232" t="s">
        <v>153</v>
      </c>
      <c r="E104" s="39"/>
      <c r="F104" s="242" t="s">
        <v>388</v>
      </c>
      <c r="G104" s="39"/>
      <c r="H104" s="39"/>
      <c r="I104" s="227"/>
      <c r="J104" s="39"/>
      <c r="K104" s="39"/>
      <c r="L104" s="43"/>
      <c r="M104" s="228"/>
      <c r="N104" s="229"/>
      <c r="O104" s="84"/>
      <c r="P104" s="84"/>
      <c r="Q104" s="84"/>
      <c r="R104" s="84"/>
      <c r="S104" s="84"/>
      <c r="T104" s="85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153</v>
      </c>
      <c r="AU104" s="16" t="s">
        <v>85</v>
      </c>
    </row>
    <row r="105" s="2" customFormat="1" ht="16.5" customHeight="1">
      <c r="A105" s="37"/>
      <c r="B105" s="38"/>
      <c r="C105" s="212" t="s">
        <v>171</v>
      </c>
      <c r="D105" s="212" t="s">
        <v>137</v>
      </c>
      <c r="E105" s="213" t="s">
        <v>389</v>
      </c>
      <c r="F105" s="214" t="s">
        <v>390</v>
      </c>
      <c r="G105" s="215" t="s">
        <v>222</v>
      </c>
      <c r="H105" s="216">
        <v>1</v>
      </c>
      <c r="I105" s="217"/>
      <c r="J105" s="218">
        <f>ROUND(I105*H105,2)</f>
        <v>0</v>
      </c>
      <c r="K105" s="214" t="s">
        <v>141</v>
      </c>
      <c r="L105" s="43"/>
      <c r="M105" s="219" t="s">
        <v>19</v>
      </c>
      <c r="N105" s="220" t="s">
        <v>48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3" t="s">
        <v>370</v>
      </c>
      <c r="AT105" s="223" t="s">
        <v>137</v>
      </c>
      <c r="AU105" s="223" t="s">
        <v>85</v>
      </c>
      <c r="AY105" s="16" t="s">
        <v>135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6" t="s">
        <v>142</v>
      </c>
      <c r="BK105" s="224">
        <f>ROUND(I105*H105,2)</f>
        <v>0</v>
      </c>
      <c r="BL105" s="16" t="s">
        <v>370</v>
      </c>
      <c r="BM105" s="223" t="s">
        <v>630</v>
      </c>
    </row>
    <row r="106" s="2" customFormat="1">
      <c r="A106" s="37"/>
      <c r="B106" s="38"/>
      <c r="C106" s="39"/>
      <c r="D106" s="225" t="s">
        <v>144</v>
      </c>
      <c r="E106" s="39"/>
      <c r="F106" s="226" t="s">
        <v>392</v>
      </c>
      <c r="G106" s="39"/>
      <c r="H106" s="39"/>
      <c r="I106" s="227"/>
      <c r="J106" s="39"/>
      <c r="K106" s="39"/>
      <c r="L106" s="43"/>
      <c r="M106" s="228"/>
      <c r="N106" s="229"/>
      <c r="O106" s="84"/>
      <c r="P106" s="84"/>
      <c r="Q106" s="84"/>
      <c r="R106" s="84"/>
      <c r="S106" s="84"/>
      <c r="T106" s="85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144</v>
      </c>
      <c r="AU106" s="16" t="s">
        <v>85</v>
      </c>
    </row>
    <row r="107" s="2" customFormat="1">
      <c r="A107" s="37"/>
      <c r="B107" s="38"/>
      <c r="C107" s="39"/>
      <c r="D107" s="232" t="s">
        <v>153</v>
      </c>
      <c r="E107" s="39"/>
      <c r="F107" s="242" t="s">
        <v>393</v>
      </c>
      <c r="G107" s="39"/>
      <c r="H107" s="39"/>
      <c r="I107" s="227"/>
      <c r="J107" s="39"/>
      <c r="K107" s="39"/>
      <c r="L107" s="43"/>
      <c r="M107" s="228"/>
      <c r="N107" s="229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153</v>
      </c>
      <c r="AU107" s="16" t="s">
        <v>85</v>
      </c>
    </row>
    <row r="108" s="12" customFormat="1" ht="22.8" customHeight="1">
      <c r="A108" s="12"/>
      <c r="B108" s="196"/>
      <c r="C108" s="197"/>
      <c r="D108" s="198" t="s">
        <v>74</v>
      </c>
      <c r="E108" s="210" t="s">
        <v>394</v>
      </c>
      <c r="F108" s="210" t="s">
        <v>395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SUM(P109:P111)</f>
        <v>0</v>
      </c>
      <c r="Q108" s="204"/>
      <c r="R108" s="205">
        <f>SUM(R109:R111)</f>
        <v>0</v>
      </c>
      <c r="S108" s="204"/>
      <c r="T108" s="206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171</v>
      </c>
      <c r="AT108" s="208" t="s">
        <v>74</v>
      </c>
      <c r="AU108" s="208" t="s">
        <v>82</v>
      </c>
      <c r="AY108" s="207" t="s">
        <v>135</v>
      </c>
      <c r="BK108" s="209">
        <f>SUM(BK109:BK111)</f>
        <v>0</v>
      </c>
    </row>
    <row r="109" s="2" customFormat="1" ht="16.5" customHeight="1">
      <c r="A109" s="37"/>
      <c r="B109" s="38"/>
      <c r="C109" s="212" t="s">
        <v>177</v>
      </c>
      <c r="D109" s="212" t="s">
        <v>137</v>
      </c>
      <c r="E109" s="213" t="s">
        <v>396</v>
      </c>
      <c r="F109" s="214" t="s">
        <v>397</v>
      </c>
      <c r="G109" s="215" t="s">
        <v>222</v>
      </c>
      <c r="H109" s="216">
        <v>1</v>
      </c>
      <c r="I109" s="217"/>
      <c r="J109" s="218">
        <f>ROUND(I109*H109,2)</f>
        <v>0</v>
      </c>
      <c r="K109" s="214" t="s">
        <v>141</v>
      </c>
      <c r="L109" s="43"/>
      <c r="M109" s="219" t="s">
        <v>19</v>
      </c>
      <c r="N109" s="220" t="s">
        <v>48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3" t="s">
        <v>370</v>
      </c>
      <c r="AT109" s="223" t="s">
        <v>137</v>
      </c>
      <c r="AU109" s="223" t="s">
        <v>85</v>
      </c>
      <c r="AY109" s="16" t="s">
        <v>135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6" t="s">
        <v>142</v>
      </c>
      <c r="BK109" s="224">
        <f>ROUND(I109*H109,2)</f>
        <v>0</v>
      </c>
      <c r="BL109" s="16" t="s">
        <v>370</v>
      </c>
      <c r="BM109" s="223" t="s">
        <v>631</v>
      </c>
    </row>
    <row r="110" s="2" customFormat="1">
      <c r="A110" s="37"/>
      <c r="B110" s="38"/>
      <c r="C110" s="39"/>
      <c r="D110" s="225" t="s">
        <v>144</v>
      </c>
      <c r="E110" s="39"/>
      <c r="F110" s="226" t="s">
        <v>399</v>
      </c>
      <c r="G110" s="39"/>
      <c r="H110" s="39"/>
      <c r="I110" s="227"/>
      <c r="J110" s="39"/>
      <c r="K110" s="39"/>
      <c r="L110" s="43"/>
      <c r="M110" s="228"/>
      <c r="N110" s="229"/>
      <c r="O110" s="84"/>
      <c r="P110" s="84"/>
      <c r="Q110" s="84"/>
      <c r="R110" s="84"/>
      <c r="S110" s="84"/>
      <c r="T110" s="85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144</v>
      </c>
      <c r="AU110" s="16" t="s">
        <v>85</v>
      </c>
    </row>
    <row r="111" s="2" customFormat="1">
      <c r="A111" s="37"/>
      <c r="B111" s="38"/>
      <c r="C111" s="39"/>
      <c r="D111" s="232" t="s">
        <v>153</v>
      </c>
      <c r="E111" s="39"/>
      <c r="F111" s="242" t="s">
        <v>632</v>
      </c>
      <c r="G111" s="39"/>
      <c r="H111" s="39"/>
      <c r="I111" s="227"/>
      <c r="J111" s="39"/>
      <c r="K111" s="39"/>
      <c r="L111" s="43"/>
      <c r="M111" s="228"/>
      <c r="N111" s="229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153</v>
      </c>
      <c r="AU111" s="16" t="s">
        <v>85</v>
      </c>
    </row>
    <row r="112" s="12" customFormat="1" ht="22.8" customHeight="1">
      <c r="A112" s="12"/>
      <c r="B112" s="196"/>
      <c r="C112" s="197"/>
      <c r="D112" s="198" t="s">
        <v>74</v>
      </c>
      <c r="E112" s="210" t="s">
        <v>401</v>
      </c>
      <c r="F112" s="210" t="s">
        <v>402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SUM(P113:P115)</f>
        <v>0</v>
      </c>
      <c r="Q112" s="204"/>
      <c r="R112" s="205">
        <f>SUM(R113:R115)</f>
        <v>0</v>
      </c>
      <c r="S112" s="204"/>
      <c r="T112" s="20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171</v>
      </c>
      <c r="AT112" s="208" t="s">
        <v>74</v>
      </c>
      <c r="AU112" s="208" t="s">
        <v>82</v>
      </c>
      <c r="AY112" s="207" t="s">
        <v>135</v>
      </c>
      <c r="BK112" s="209">
        <f>SUM(BK113:BK115)</f>
        <v>0</v>
      </c>
    </row>
    <row r="113" s="2" customFormat="1" ht="16.5" customHeight="1">
      <c r="A113" s="37"/>
      <c r="B113" s="38"/>
      <c r="C113" s="212" t="s">
        <v>182</v>
      </c>
      <c r="D113" s="212" t="s">
        <v>137</v>
      </c>
      <c r="E113" s="213" t="s">
        <v>403</v>
      </c>
      <c r="F113" s="214" t="s">
        <v>404</v>
      </c>
      <c r="G113" s="215" t="s">
        <v>222</v>
      </c>
      <c r="H113" s="216">
        <v>1</v>
      </c>
      <c r="I113" s="217"/>
      <c r="J113" s="218">
        <f>ROUND(I113*H113,2)</f>
        <v>0</v>
      </c>
      <c r="K113" s="214" t="s">
        <v>141</v>
      </c>
      <c r="L113" s="43"/>
      <c r="M113" s="219" t="s">
        <v>19</v>
      </c>
      <c r="N113" s="220" t="s">
        <v>48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3" t="s">
        <v>370</v>
      </c>
      <c r="AT113" s="223" t="s">
        <v>137</v>
      </c>
      <c r="AU113" s="223" t="s">
        <v>85</v>
      </c>
      <c r="AY113" s="16" t="s">
        <v>135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6" t="s">
        <v>142</v>
      </c>
      <c r="BK113" s="224">
        <f>ROUND(I113*H113,2)</f>
        <v>0</v>
      </c>
      <c r="BL113" s="16" t="s">
        <v>370</v>
      </c>
      <c r="BM113" s="223" t="s">
        <v>633</v>
      </c>
    </row>
    <row r="114" s="2" customFormat="1">
      <c r="A114" s="37"/>
      <c r="B114" s="38"/>
      <c r="C114" s="39"/>
      <c r="D114" s="225" t="s">
        <v>144</v>
      </c>
      <c r="E114" s="39"/>
      <c r="F114" s="226" t="s">
        <v>406</v>
      </c>
      <c r="G114" s="39"/>
      <c r="H114" s="39"/>
      <c r="I114" s="227"/>
      <c r="J114" s="39"/>
      <c r="K114" s="39"/>
      <c r="L114" s="43"/>
      <c r="M114" s="228"/>
      <c r="N114" s="229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144</v>
      </c>
      <c r="AU114" s="16" t="s">
        <v>85</v>
      </c>
    </row>
    <row r="115" s="2" customFormat="1">
      <c r="A115" s="37"/>
      <c r="B115" s="38"/>
      <c r="C115" s="39"/>
      <c r="D115" s="232" t="s">
        <v>153</v>
      </c>
      <c r="E115" s="39"/>
      <c r="F115" s="242" t="s">
        <v>634</v>
      </c>
      <c r="G115" s="39"/>
      <c r="H115" s="39"/>
      <c r="I115" s="227"/>
      <c r="J115" s="39"/>
      <c r="K115" s="39"/>
      <c r="L115" s="43"/>
      <c r="M115" s="228"/>
      <c r="N115" s="229"/>
      <c r="O115" s="84"/>
      <c r="P115" s="84"/>
      <c r="Q115" s="84"/>
      <c r="R115" s="84"/>
      <c r="S115" s="84"/>
      <c r="T115" s="85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153</v>
      </c>
      <c r="AU115" s="16" t="s">
        <v>85</v>
      </c>
    </row>
    <row r="116" s="12" customFormat="1" ht="22.8" customHeight="1">
      <c r="A116" s="12"/>
      <c r="B116" s="196"/>
      <c r="C116" s="197"/>
      <c r="D116" s="198" t="s">
        <v>74</v>
      </c>
      <c r="E116" s="210" t="s">
        <v>408</v>
      </c>
      <c r="F116" s="210" t="s">
        <v>409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SUM(P117:P123)</f>
        <v>0</v>
      </c>
      <c r="Q116" s="204"/>
      <c r="R116" s="205">
        <f>SUM(R117:R123)</f>
        <v>0</v>
      </c>
      <c r="S116" s="204"/>
      <c r="T116" s="206">
        <f>SUM(T117:T123)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171</v>
      </c>
      <c r="AT116" s="208" t="s">
        <v>74</v>
      </c>
      <c r="AU116" s="208" t="s">
        <v>82</v>
      </c>
      <c r="AY116" s="207" t="s">
        <v>135</v>
      </c>
      <c r="BK116" s="209">
        <f>SUM(BK117:BK123)</f>
        <v>0</v>
      </c>
    </row>
    <row r="117" s="2" customFormat="1" ht="16.5" customHeight="1">
      <c r="A117" s="37"/>
      <c r="B117" s="38"/>
      <c r="C117" s="212" t="s">
        <v>188</v>
      </c>
      <c r="D117" s="212" t="s">
        <v>137</v>
      </c>
      <c r="E117" s="213" t="s">
        <v>410</v>
      </c>
      <c r="F117" s="214" t="s">
        <v>411</v>
      </c>
      <c r="G117" s="215" t="s">
        <v>222</v>
      </c>
      <c r="H117" s="216">
        <v>1</v>
      </c>
      <c r="I117" s="217"/>
      <c r="J117" s="218">
        <f>ROUND(I117*H117,2)</f>
        <v>0</v>
      </c>
      <c r="K117" s="214" t="s">
        <v>141</v>
      </c>
      <c r="L117" s="43"/>
      <c r="M117" s="219" t="s">
        <v>19</v>
      </c>
      <c r="N117" s="220" t="s">
        <v>48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3" t="s">
        <v>370</v>
      </c>
      <c r="AT117" s="223" t="s">
        <v>137</v>
      </c>
      <c r="AU117" s="223" t="s">
        <v>85</v>
      </c>
      <c r="AY117" s="16" t="s">
        <v>135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6" t="s">
        <v>142</v>
      </c>
      <c r="BK117" s="224">
        <f>ROUND(I117*H117,2)</f>
        <v>0</v>
      </c>
      <c r="BL117" s="16" t="s">
        <v>370</v>
      </c>
      <c r="BM117" s="223" t="s">
        <v>635</v>
      </c>
    </row>
    <row r="118" s="2" customFormat="1">
      <c r="A118" s="37"/>
      <c r="B118" s="38"/>
      <c r="C118" s="39"/>
      <c r="D118" s="225" t="s">
        <v>144</v>
      </c>
      <c r="E118" s="39"/>
      <c r="F118" s="226" t="s">
        <v>413</v>
      </c>
      <c r="G118" s="39"/>
      <c r="H118" s="39"/>
      <c r="I118" s="227"/>
      <c r="J118" s="39"/>
      <c r="K118" s="39"/>
      <c r="L118" s="43"/>
      <c r="M118" s="228"/>
      <c r="N118" s="229"/>
      <c r="O118" s="84"/>
      <c r="P118" s="84"/>
      <c r="Q118" s="84"/>
      <c r="R118" s="84"/>
      <c r="S118" s="84"/>
      <c r="T118" s="85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144</v>
      </c>
      <c r="AU118" s="16" t="s">
        <v>85</v>
      </c>
    </row>
    <row r="119" s="2" customFormat="1">
      <c r="A119" s="37"/>
      <c r="B119" s="38"/>
      <c r="C119" s="39"/>
      <c r="D119" s="232" t="s">
        <v>153</v>
      </c>
      <c r="E119" s="39"/>
      <c r="F119" s="242" t="s">
        <v>636</v>
      </c>
      <c r="G119" s="39"/>
      <c r="H119" s="39"/>
      <c r="I119" s="227"/>
      <c r="J119" s="39"/>
      <c r="K119" s="39"/>
      <c r="L119" s="43"/>
      <c r="M119" s="228"/>
      <c r="N119" s="229"/>
      <c r="O119" s="84"/>
      <c r="P119" s="84"/>
      <c r="Q119" s="84"/>
      <c r="R119" s="84"/>
      <c r="S119" s="84"/>
      <c r="T119" s="85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153</v>
      </c>
      <c r="AU119" s="16" t="s">
        <v>85</v>
      </c>
    </row>
    <row r="120" s="2" customFormat="1" ht="16.5" customHeight="1">
      <c r="A120" s="37"/>
      <c r="B120" s="38"/>
      <c r="C120" s="212" t="s">
        <v>148</v>
      </c>
      <c r="D120" s="212" t="s">
        <v>137</v>
      </c>
      <c r="E120" s="213" t="s">
        <v>428</v>
      </c>
      <c r="F120" s="214" t="s">
        <v>429</v>
      </c>
      <c r="G120" s="215" t="s">
        <v>222</v>
      </c>
      <c r="H120" s="216">
        <v>1</v>
      </c>
      <c r="I120" s="217"/>
      <c r="J120" s="218">
        <f>ROUND(I120*H120,2)</f>
        <v>0</v>
      </c>
      <c r="K120" s="214" t="s">
        <v>19</v>
      </c>
      <c r="L120" s="43"/>
      <c r="M120" s="219" t="s">
        <v>19</v>
      </c>
      <c r="N120" s="220" t="s">
        <v>48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3" t="s">
        <v>370</v>
      </c>
      <c r="AT120" s="223" t="s">
        <v>137</v>
      </c>
      <c r="AU120" s="223" t="s">
        <v>85</v>
      </c>
      <c r="AY120" s="16" t="s">
        <v>135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6" t="s">
        <v>142</v>
      </c>
      <c r="BK120" s="224">
        <f>ROUND(I120*H120,2)</f>
        <v>0</v>
      </c>
      <c r="BL120" s="16" t="s">
        <v>370</v>
      </c>
      <c r="BM120" s="223" t="s">
        <v>637</v>
      </c>
    </row>
    <row r="121" s="2" customFormat="1">
      <c r="A121" s="37"/>
      <c r="B121" s="38"/>
      <c r="C121" s="39"/>
      <c r="D121" s="232" t="s">
        <v>153</v>
      </c>
      <c r="E121" s="39"/>
      <c r="F121" s="242" t="s">
        <v>638</v>
      </c>
      <c r="G121" s="39"/>
      <c r="H121" s="39"/>
      <c r="I121" s="227"/>
      <c r="J121" s="39"/>
      <c r="K121" s="39"/>
      <c r="L121" s="43"/>
      <c r="M121" s="228"/>
      <c r="N121" s="229"/>
      <c r="O121" s="84"/>
      <c r="P121" s="84"/>
      <c r="Q121" s="84"/>
      <c r="R121" s="84"/>
      <c r="S121" s="84"/>
      <c r="T121" s="85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153</v>
      </c>
      <c r="AU121" s="16" t="s">
        <v>85</v>
      </c>
    </row>
    <row r="122" s="2" customFormat="1" ht="24.15" customHeight="1">
      <c r="A122" s="37"/>
      <c r="B122" s="38"/>
      <c r="C122" s="212" t="s">
        <v>198</v>
      </c>
      <c r="D122" s="212" t="s">
        <v>137</v>
      </c>
      <c r="E122" s="213" t="s">
        <v>432</v>
      </c>
      <c r="F122" s="214" t="s">
        <v>433</v>
      </c>
      <c r="G122" s="215" t="s">
        <v>222</v>
      </c>
      <c r="H122" s="216">
        <v>1</v>
      </c>
      <c r="I122" s="217"/>
      <c r="J122" s="218">
        <f>ROUND(I122*H122,2)</f>
        <v>0</v>
      </c>
      <c r="K122" s="214" t="s">
        <v>19</v>
      </c>
      <c r="L122" s="43"/>
      <c r="M122" s="219" t="s">
        <v>19</v>
      </c>
      <c r="N122" s="220" t="s">
        <v>48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3" t="s">
        <v>370</v>
      </c>
      <c r="AT122" s="223" t="s">
        <v>137</v>
      </c>
      <c r="AU122" s="223" t="s">
        <v>85</v>
      </c>
      <c r="AY122" s="16" t="s">
        <v>135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6" t="s">
        <v>142</v>
      </c>
      <c r="BK122" s="224">
        <f>ROUND(I122*H122,2)</f>
        <v>0</v>
      </c>
      <c r="BL122" s="16" t="s">
        <v>370</v>
      </c>
      <c r="BM122" s="223" t="s">
        <v>639</v>
      </c>
    </row>
    <row r="123" s="2" customFormat="1">
      <c r="A123" s="37"/>
      <c r="B123" s="38"/>
      <c r="C123" s="39"/>
      <c r="D123" s="232" t="s">
        <v>153</v>
      </c>
      <c r="E123" s="39"/>
      <c r="F123" s="242" t="s">
        <v>435</v>
      </c>
      <c r="G123" s="39"/>
      <c r="H123" s="39"/>
      <c r="I123" s="227"/>
      <c r="J123" s="39"/>
      <c r="K123" s="39"/>
      <c r="L123" s="43"/>
      <c r="M123" s="264"/>
      <c r="N123" s="265"/>
      <c r="O123" s="266"/>
      <c r="P123" s="266"/>
      <c r="Q123" s="266"/>
      <c r="R123" s="266"/>
      <c r="S123" s="266"/>
      <c r="T123" s="26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153</v>
      </c>
      <c r="AU123" s="16" t="s">
        <v>85</v>
      </c>
    </row>
    <row r="124" s="2" customFormat="1" ht="6.96" customHeight="1">
      <c r="A124" s="37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DvuonUIQf0uRWHjf+ANFkrV2cygzOYNpsEk/TMC3Ih7gmAyuZYologrpFvEnaSBM3CvyH/UaPQKEZA+d/2aQXQ==" hashValue="SZpHk9bTvEzGkXmIU7Xw+KnIkpILy45SlTJjfaquE/p6YX/wOqKfzW25gcQFZuhaWLAr1NsDpiqo21uzx7IF2w==" algorithmName="SHA-512" password="CC35"/>
  <autoFilter ref="C89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013244000"/>
    <hyperlink ref="F97" r:id="rId2" display="https://podminky.urs.cz/item/CS_URS_2025_01/013254000"/>
    <hyperlink ref="F100" r:id="rId3" display="https://podminky.urs.cz/item/CS_URS_2025_01/013274000"/>
    <hyperlink ref="F103" r:id="rId4" display="https://podminky.urs.cz/item/CS_URS_2025_01/013284000"/>
    <hyperlink ref="F106" r:id="rId5" display="https://podminky.urs.cz/item/CS_URS_2025_01/013294000"/>
    <hyperlink ref="F110" r:id="rId6" display="https://podminky.urs.cz/item/CS_URS_2025_01/032002000"/>
    <hyperlink ref="F114" r:id="rId7" display="https://podminky.urs.cz/item/CS_URS_2025_01/063002000"/>
    <hyperlink ref="F118" r:id="rId8" display="https://podminky.urs.cz/item/CS_URS_2025_01/091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2025-07-08T11:27:16Z</dcterms:created>
  <dcterms:modified xsi:type="dcterms:W3CDTF">2025-07-08T11:27:24Z</dcterms:modified>
</cp:coreProperties>
</file>